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Stavební úpravy" sheetId="2" r:id="rId2"/>
    <sheet name="02 - Elektroinstalace" sheetId="3" r:id="rId3"/>
    <sheet name="03 - VRN" sheetId="4" r:id="rId4"/>
    <sheet name="Pokyny pro vyplnění" sheetId="5" r:id="rId5"/>
  </sheets>
  <definedNames>
    <definedName name="_xlnm.Print_Area" localSheetId="0">'Rekapitulace stavby'!$D$4:$AO$33,'Rekapitulace stavby'!$C$39:$AQ$55</definedName>
    <definedName name="_xlnm.Print_Titles" localSheetId="0">'Rekapitulace stavby'!$49:$49</definedName>
    <definedName name="_xlnm._FilterDatabase" localSheetId="1" hidden="1">'01 - Stavební úpravy'!$C$97:$K$724</definedName>
    <definedName name="_xlnm.Print_Area" localSheetId="1">'01 - Stavební úpravy'!$C$4:$J$36,'01 - Stavební úpravy'!$C$42:$J$79,'01 - Stavební úpravy'!$C$85:$K$724</definedName>
    <definedName name="_xlnm.Print_Titles" localSheetId="1">'01 - Stavební úpravy'!$97:$97</definedName>
    <definedName name="_xlnm._FilterDatabase" localSheetId="2" hidden="1">'02 - Elektroinstalace'!$C$77:$K$82</definedName>
    <definedName name="_xlnm.Print_Area" localSheetId="2">'02 - Elektroinstalace'!$C$4:$J$36,'02 - Elektroinstalace'!$C$42:$J$59,'02 - Elektroinstalace'!$C$65:$K$82</definedName>
    <definedName name="_xlnm.Print_Titles" localSheetId="2">'02 - Elektroinstalace'!$77:$77</definedName>
    <definedName name="_xlnm._FilterDatabase" localSheetId="3" hidden="1">'03 - VRN'!$C$79:$K$87</definedName>
    <definedName name="_xlnm.Print_Area" localSheetId="3">'03 - VRN'!$C$4:$J$36,'03 - VRN'!$C$42:$J$61,'03 - VRN'!$C$67:$K$87</definedName>
    <definedName name="_xlnm.Print_Titles" localSheetId="3">'03 - VRN'!$79:$79</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4" r="BI87"/>
  <c r="BH87"/>
  <c r="BG87"/>
  <c r="BF87"/>
  <c r="T87"/>
  <c r="T86"/>
  <c r="R87"/>
  <c r="R86"/>
  <c r="P87"/>
  <c r="P86"/>
  <c r="BK87"/>
  <c r="BK86"/>
  <c r="J86"/>
  <c r="J87"/>
  <c r="BE87"/>
  <c r="J60"/>
  <c r="BI85"/>
  <c r="BH85"/>
  <c r="BG85"/>
  <c r="BF85"/>
  <c r="T85"/>
  <c r="T84"/>
  <c r="R85"/>
  <c r="R84"/>
  <c r="P85"/>
  <c r="P84"/>
  <c r="BK85"/>
  <c r="BK84"/>
  <c r="J84"/>
  <c r="J85"/>
  <c r="BE85"/>
  <c r="J59"/>
  <c r="BI83"/>
  <c r="F34"/>
  <c i="1" r="BD54"/>
  <c i="4" r="BH83"/>
  <c r="F33"/>
  <c i="1" r="BC54"/>
  <c i="4" r="BG83"/>
  <c r="F32"/>
  <c i="1" r="BB54"/>
  <c i="4" r="BF83"/>
  <c r="J31"/>
  <c i="1" r="AW54"/>
  <c i="4" r="F31"/>
  <c i="1" r="BA54"/>
  <c i="4" r="T83"/>
  <c r="T82"/>
  <c r="T81"/>
  <c r="T80"/>
  <c r="R83"/>
  <c r="R82"/>
  <c r="R81"/>
  <c r="R80"/>
  <c r="P83"/>
  <c r="P82"/>
  <c r="P81"/>
  <c r="P80"/>
  <c i="1" r="AU54"/>
  <c i="4" r="BK83"/>
  <c r="BK82"/>
  <c r="J82"/>
  <c r="BK81"/>
  <c r="J81"/>
  <c r="BK80"/>
  <c r="J80"/>
  <c r="J56"/>
  <c r="J27"/>
  <c i="1" r="AG54"/>
  <c i="4" r="J83"/>
  <c r="BE83"/>
  <c r="J30"/>
  <c i="1" r="AV54"/>
  <c i="4" r="F30"/>
  <c i="1" r="AZ54"/>
  <c i="4" r="J58"/>
  <c r="J57"/>
  <c r="J76"/>
  <c r="F76"/>
  <c r="F74"/>
  <c r="E72"/>
  <c r="J51"/>
  <c r="F51"/>
  <c r="F49"/>
  <c r="E47"/>
  <c r="J36"/>
  <c r="J18"/>
  <c r="E18"/>
  <c r="F77"/>
  <c r="F52"/>
  <c r="J17"/>
  <c r="J12"/>
  <c r="J74"/>
  <c r="J49"/>
  <c r="E7"/>
  <c r="E70"/>
  <c r="E45"/>
  <c i="1" r="AY53"/>
  <c r="AX53"/>
  <c i="3" r="BI82"/>
  <c r="BH82"/>
  <c r="BG82"/>
  <c r="BF82"/>
  <c r="T82"/>
  <c r="R82"/>
  <c r="P82"/>
  <c r="BK82"/>
  <c r="J82"/>
  <c r="BE82"/>
  <c r="BI81"/>
  <c r="F34"/>
  <c i="1" r="BD53"/>
  <c i="3" r="BH81"/>
  <c r="F33"/>
  <c i="1" r="BC53"/>
  <c i="3" r="BG81"/>
  <c r="F32"/>
  <c i="1" r="BB53"/>
  <c i="3" r="BF81"/>
  <c r="J31"/>
  <c i="1" r="AW53"/>
  <c i="3" r="F31"/>
  <c i="1" r="BA53"/>
  <c i="3" r="T81"/>
  <c r="T80"/>
  <c r="T79"/>
  <c r="T78"/>
  <c r="R81"/>
  <c r="R80"/>
  <c r="R79"/>
  <c r="R78"/>
  <c r="P81"/>
  <c r="P80"/>
  <c r="P79"/>
  <c r="P78"/>
  <c i="1" r="AU53"/>
  <c i="3" r="BK81"/>
  <c r="BK80"/>
  <c r="J80"/>
  <c r="BK79"/>
  <c r="J79"/>
  <c r="BK78"/>
  <c r="J78"/>
  <c r="J56"/>
  <c r="J27"/>
  <c i="1" r="AG53"/>
  <c i="3" r="J81"/>
  <c r="BE81"/>
  <c r="J30"/>
  <c i="1" r="AV53"/>
  <c i="3" r="F30"/>
  <c i="1" r="AZ53"/>
  <c i="3" r="J58"/>
  <c r="J57"/>
  <c r="J74"/>
  <c r="F74"/>
  <c r="F72"/>
  <c r="E70"/>
  <c r="J51"/>
  <c r="F51"/>
  <c r="F49"/>
  <c r="E47"/>
  <c r="J36"/>
  <c r="J18"/>
  <c r="E18"/>
  <c r="F75"/>
  <c r="F52"/>
  <c r="J17"/>
  <c r="J12"/>
  <c r="J72"/>
  <c r="J49"/>
  <c r="E7"/>
  <c r="E68"/>
  <c r="E45"/>
  <c i="1" r="AY52"/>
  <c r="AX52"/>
  <c i="2" r="BI724"/>
  <c r="BH724"/>
  <c r="BG724"/>
  <c r="BF724"/>
  <c r="T724"/>
  <c r="T723"/>
  <c r="R724"/>
  <c r="R723"/>
  <c r="P724"/>
  <c r="P723"/>
  <c r="BK724"/>
  <c r="BK723"/>
  <c r="J723"/>
  <c r="J724"/>
  <c r="BE724"/>
  <c r="J78"/>
  <c r="BI702"/>
  <c r="BH702"/>
  <c r="BG702"/>
  <c r="BF702"/>
  <c r="T702"/>
  <c r="R702"/>
  <c r="P702"/>
  <c r="BK702"/>
  <c r="J702"/>
  <c r="BE702"/>
  <c r="BI699"/>
  <c r="BH699"/>
  <c r="BG699"/>
  <c r="BF699"/>
  <c r="T699"/>
  <c r="R699"/>
  <c r="P699"/>
  <c r="BK699"/>
  <c r="J699"/>
  <c r="BE699"/>
  <c r="BI665"/>
  <c r="BH665"/>
  <c r="BG665"/>
  <c r="BF665"/>
  <c r="T665"/>
  <c r="R665"/>
  <c r="P665"/>
  <c r="BK665"/>
  <c r="J665"/>
  <c r="BE665"/>
  <c r="BI664"/>
  <c r="BH664"/>
  <c r="BG664"/>
  <c r="BF664"/>
  <c r="T664"/>
  <c r="R664"/>
  <c r="P664"/>
  <c r="BK664"/>
  <c r="J664"/>
  <c r="BE664"/>
  <c r="BI663"/>
  <c r="BH663"/>
  <c r="BG663"/>
  <c r="BF663"/>
  <c r="T663"/>
  <c r="R663"/>
  <c r="P663"/>
  <c r="BK663"/>
  <c r="J663"/>
  <c r="BE663"/>
  <c r="BI628"/>
  <c r="BH628"/>
  <c r="BG628"/>
  <c r="BF628"/>
  <c r="T628"/>
  <c r="T627"/>
  <c r="R628"/>
  <c r="R627"/>
  <c r="P628"/>
  <c r="P627"/>
  <c r="BK628"/>
  <c r="BK627"/>
  <c r="J627"/>
  <c r="J628"/>
  <c r="BE628"/>
  <c r="J77"/>
  <c r="BI626"/>
  <c r="BH626"/>
  <c r="BG626"/>
  <c r="BF626"/>
  <c r="T626"/>
  <c r="R626"/>
  <c r="P626"/>
  <c r="BK626"/>
  <c r="J626"/>
  <c r="BE626"/>
  <c r="BI625"/>
  <c r="BH625"/>
  <c r="BG625"/>
  <c r="BF625"/>
  <c r="T625"/>
  <c r="R625"/>
  <c r="P625"/>
  <c r="BK625"/>
  <c r="J625"/>
  <c r="BE625"/>
  <c r="BI624"/>
  <c r="BH624"/>
  <c r="BG624"/>
  <c r="BF624"/>
  <c r="T624"/>
  <c r="R624"/>
  <c r="P624"/>
  <c r="BK624"/>
  <c r="J624"/>
  <c r="BE624"/>
  <c r="BI621"/>
  <c r="BH621"/>
  <c r="BG621"/>
  <c r="BF621"/>
  <c r="T621"/>
  <c r="T620"/>
  <c r="R621"/>
  <c r="R620"/>
  <c r="P621"/>
  <c r="P620"/>
  <c r="BK621"/>
  <c r="BK620"/>
  <c r="J620"/>
  <c r="J621"/>
  <c r="BE621"/>
  <c r="J76"/>
  <c r="BI618"/>
  <c r="BH618"/>
  <c r="BG618"/>
  <c r="BF618"/>
  <c r="T618"/>
  <c r="R618"/>
  <c r="P618"/>
  <c r="BK618"/>
  <c r="J618"/>
  <c r="BE618"/>
  <c r="BI616"/>
  <c r="BH616"/>
  <c r="BG616"/>
  <c r="BF616"/>
  <c r="T616"/>
  <c r="R616"/>
  <c r="P616"/>
  <c r="BK616"/>
  <c r="J616"/>
  <c r="BE616"/>
  <c r="BI612"/>
  <c r="BH612"/>
  <c r="BG612"/>
  <c r="BF612"/>
  <c r="T612"/>
  <c r="R612"/>
  <c r="P612"/>
  <c r="BK612"/>
  <c r="J612"/>
  <c r="BE612"/>
  <c r="BI610"/>
  <c r="BH610"/>
  <c r="BG610"/>
  <c r="BF610"/>
  <c r="T610"/>
  <c r="R610"/>
  <c r="P610"/>
  <c r="BK610"/>
  <c r="J610"/>
  <c r="BE610"/>
  <c r="BI606"/>
  <c r="BH606"/>
  <c r="BG606"/>
  <c r="BF606"/>
  <c r="T606"/>
  <c r="R606"/>
  <c r="P606"/>
  <c r="BK606"/>
  <c r="J606"/>
  <c r="BE606"/>
  <c r="BI595"/>
  <c r="BH595"/>
  <c r="BG595"/>
  <c r="BF595"/>
  <c r="T595"/>
  <c r="R595"/>
  <c r="P595"/>
  <c r="BK595"/>
  <c r="J595"/>
  <c r="BE595"/>
  <c r="BI590"/>
  <c r="BH590"/>
  <c r="BG590"/>
  <c r="BF590"/>
  <c r="T590"/>
  <c r="R590"/>
  <c r="P590"/>
  <c r="BK590"/>
  <c r="J590"/>
  <c r="BE590"/>
  <c r="BI585"/>
  <c r="BH585"/>
  <c r="BG585"/>
  <c r="BF585"/>
  <c r="T585"/>
  <c r="R585"/>
  <c r="P585"/>
  <c r="BK585"/>
  <c r="J585"/>
  <c r="BE585"/>
  <c r="BI583"/>
  <c r="BH583"/>
  <c r="BG583"/>
  <c r="BF583"/>
  <c r="T583"/>
  <c r="R583"/>
  <c r="P583"/>
  <c r="BK583"/>
  <c r="J583"/>
  <c r="BE583"/>
  <c r="BI577"/>
  <c r="BH577"/>
  <c r="BG577"/>
  <c r="BF577"/>
  <c r="T577"/>
  <c r="R577"/>
  <c r="P577"/>
  <c r="BK577"/>
  <c r="J577"/>
  <c r="BE577"/>
  <c r="BI569"/>
  <c r="BH569"/>
  <c r="BG569"/>
  <c r="BF569"/>
  <c r="T569"/>
  <c r="R569"/>
  <c r="P569"/>
  <c r="BK569"/>
  <c r="J569"/>
  <c r="BE569"/>
  <c r="BI562"/>
  <c r="BH562"/>
  <c r="BG562"/>
  <c r="BF562"/>
  <c r="T562"/>
  <c r="R562"/>
  <c r="P562"/>
  <c r="BK562"/>
  <c r="J562"/>
  <c r="BE562"/>
  <c r="BI552"/>
  <c r="BH552"/>
  <c r="BG552"/>
  <c r="BF552"/>
  <c r="T552"/>
  <c r="R552"/>
  <c r="P552"/>
  <c r="BK552"/>
  <c r="J552"/>
  <c r="BE552"/>
  <c r="BI550"/>
  <c r="BH550"/>
  <c r="BG550"/>
  <c r="BF550"/>
  <c r="T550"/>
  <c r="R550"/>
  <c r="P550"/>
  <c r="BK550"/>
  <c r="J550"/>
  <c r="BE550"/>
  <c r="BI540"/>
  <c r="BH540"/>
  <c r="BG540"/>
  <c r="BF540"/>
  <c r="T540"/>
  <c r="R540"/>
  <c r="P540"/>
  <c r="BK540"/>
  <c r="J540"/>
  <c r="BE540"/>
  <c r="BI530"/>
  <c r="BH530"/>
  <c r="BG530"/>
  <c r="BF530"/>
  <c r="T530"/>
  <c r="T529"/>
  <c r="R530"/>
  <c r="R529"/>
  <c r="P530"/>
  <c r="P529"/>
  <c r="BK530"/>
  <c r="BK529"/>
  <c r="J529"/>
  <c r="J530"/>
  <c r="BE530"/>
  <c r="J75"/>
  <c r="BI527"/>
  <c r="BH527"/>
  <c r="BG527"/>
  <c r="BF527"/>
  <c r="T527"/>
  <c r="R527"/>
  <c r="P527"/>
  <c r="BK527"/>
  <c r="J527"/>
  <c r="BE527"/>
  <c r="BI526"/>
  <c r="BH526"/>
  <c r="BG526"/>
  <c r="BF526"/>
  <c r="T526"/>
  <c r="R526"/>
  <c r="P526"/>
  <c r="BK526"/>
  <c r="J526"/>
  <c r="BE526"/>
  <c r="BI523"/>
  <c r="BH523"/>
  <c r="BG523"/>
  <c r="BF523"/>
  <c r="T523"/>
  <c r="R523"/>
  <c r="P523"/>
  <c r="BK523"/>
  <c r="J523"/>
  <c r="BE523"/>
  <c r="BI521"/>
  <c r="BH521"/>
  <c r="BG521"/>
  <c r="BF521"/>
  <c r="T521"/>
  <c r="R521"/>
  <c r="P521"/>
  <c r="BK521"/>
  <c r="J521"/>
  <c r="BE521"/>
  <c r="BI519"/>
  <c r="BH519"/>
  <c r="BG519"/>
  <c r="BF519"/>
  <c r="T519"/>
  <c r="R519"/>
  <c r="P519"/>
  <c r="BK519"/>
  <c r="J519"/>
  <c r="BE519"/>
  <c r="BI515"/>
  <c r="BH515"/>
  <c r="BG515"/>
  <c r="BF515"/>
  <c r="T515"/>
  <c r="R515"/>
  <c r="P515"/>
  <c r="BK515"/>
  <c r="J515"/>
  <c r="BE515"/>
  <c r="BI511"/>
  <c r="BH511"/>
  <c r="BG511"/>
  <c r="BF511"/>
  <c r="T511"/>
  <c r="R511"/>
  <c r="P511"/>
  <c r="BK511"/>
  <c r="J511"/>
  <c r="BE511"/>
  <c r="BI508"/>
  <c r="BH508"/>
  <c r="BG508"/>
  <c r="BF508"/>
  <c r="T508"/>
  <c r="R508"/>
  <c r="P508"/>
  <c r="BK508"/>
  <c r="J508"/>
  <c r="BE508"/>
  <c r="BI506"/>
  <c r="BH506"/>
  <c r="BG506"/>
  <c r="BF506"/>
  <c r="T506"/>
  <c r="R506"/>
  <c r="P506"/>
  <c r="BK506"/>
  <c r="J506"/>
  <c r="BE506"/>
  <c r="BI503"/>
  <c r="BH503"/>
  <c r="BG503"/>
  <c r="BF503"/>
  <c r="T503"/>
  <c r="R503"/>
  <c r="P503"/>
  <c r="BK503"/>
  <c r="J503"/>
  <c r="BE503"/>
  <c r="BI501"/>
  <c r="BH501"/>
  <c r="BG501"/>
  <c r="BF501"/>
  <c r="T501"/>
  <c r="R501"/>
  <c r="P501"/>
  <c r="BK501"/>
  <c r="J501"/>
  <c r="BE501"/>
  <c r="BI497"/>
  <c r="BH497"/>
  <c r="BG497"/>
  <c r="BF497"/>
  <c r="T497"/>
  <c r="R497"/>
  <c r="P497"/>
  <c r="BK497"/>
  <c r="J497"/>
  <c r="BE497"/>
  <c r="BI493"/>
  <c r="BH493"/>
  <c r="BG493"/>
  <c r="BF493"/>
  <c r="T493"/>
  <c r="R493"/>
  <c r="P493"/>
  <c r="BK493"/>
  <c r="J493"/>
  <c r="BE493"/>
  <c r="BI488"/>
  <c r="BH488"/>
  <c r="BG488"/>
  <c r="BF488"/>
  <c r="T488"/>
  <c r="R488"/>
  <c r="P488"/>
  <c r="BK488"/>
  <c r="J488"/>
  <c r="BE488"/>
  <c r="BI486"/>
  <c r="BH486"/>
  <c r="BG486"/>
  <c r="BF486"/>
  <c r="T486"/>
  <c r="T485"/>
  <c r="R486"/>
  <c r="R485"/>
  <c r="P486"/>
  <c r="P485"/>
  <c r="BK486"/>
  <c r="BK485"/>
  <c r="J485"/>
  <c r="J486"/>
  <c r="BE486"/>
  <c r="J74"/>
  <c r="BI483"/>
  <c r="BH483"/>
  <c r="BG483"/>
  <c r="BF483"/>
  <c r="T483"/>
  <c r="R483"/>
  <c r="P483"/>
  <c r="BK483"/>
  <c r="J483"/>
  <c r="BE483"/>
  <c r="BI480"/>
  <c r="BH480"/>
  <c r="BG480"/>
  <c r="BF480"/>
  <c r="T480"/>
  <c r="R480"/>
  <c r="P480"/>
  <c r="BK480"/>
  <c r="J480"/>
  <c r="BE480"/>
  <c r="BI469"/>
  <c r="BH469"/>
  <c r="BG469"/>
  <c r="BF469"/>
  <c r="T469"/>
  <c r="R469"/>
  <c r="P469"/>
  <c r="BK469"/>
  <c r="J469"/>
  <c r="BE469"/>
  <c r="BI465"/>
  <c r="BH465"/>
  <c r="BG465"/>
  <c r="BF465"/>
  <c r="T465"/>
  <c r="R465"/>
  <c r="P465"/>
  <c r="BK465"/>
  <c r="J465"/>
  <c r="BE465"/>
  <c r="BI464"/>
  <c r="BH464"/>
  <c r="BG464"/>
  <c r="BF464"/>
  <c r="T464"/>
  <c r="R464"/>
  <c r="P464"/>
  <c r="BK464"/>
  <c r="J464"/>
  <c r="BE464"/>
  <c r="BI456"/>
  <c r="BH456"/>
  <c r="BG456"/>
  <c r="BF456"/>
  <c r="T456"/>
  <c r="R456"/>
  <c r="P456"/>
  <c r="BK456"/>
  <c r="J456"/>
  <c r="BE456"/>
  <c r="BI455"/>
  <c r="BH455"/>
  <c r="BG455"/>
  <c r="BF455"/>
  <c r="T455"/>
  <c r="R455"/>
  <c r="P455"/>
  <c r="BK455"/>
  <c r="J455"/>
  <c r="BE455"/>
  <c r="BI445"/>
  <c r="BH445"/>
  <c r="BG445"/>
  <c r="BF445"/>
  <c r="T445"/>
  <c r="R445"/>
  <c r="P445"/>
  <c r="BK445"/>
  <c r="J445"/>
  <c r="BE445"/>
  <c r="BI435"/>
  <c r="BH435"/>
  <c r="BG435"/>
  <c r="BF435"/>
  <c r="T435"/>
  <c r="T434"/>
  <c r="R435"/>
  <c r="R434"/>
  <c r="P435"/>
  <c r="P434"/>
  <c r="BK435"/>
  <c r="BK434"/>
  <c r="J434"/>
  <c r="J435"/>
  <c r="BE435"/>
  <c r="J73"/>
  <c r="BI432"/>
  <c r="BH432"/>
  <c r="BG432"/>
  <c r="BF432"/>
  <c r="T432"/>
  <c r="R432"/>
  <c r="P432"/>
  <c r="BK432"/>
  <c r="J432"/>
  <c r="BE432"/>
  <c r="BI430"/>
  <c r="BH430"/>
  <c r="BG430"/>
  <c r="BF430"/>
  <c r="T430"/>
  <c r="R430"/>
  <c r="P430"/>
  <c r="BK430"/>
  <c r="J430"/>
  <c r="BE430"/>
  <c r="BI428"/>
  <c r="BH428"/>
  <c r="BG428"/>
  <c r="BF428"/>
  <c r="T428"/>
  <c r="R428"/>
  <c r="P428"/>
  <c r="BK428"/>
  <c r="J428"/>
  <c r="BE428"/>
  <c r="BI427"/>
  <c r="BH427"/>
  <c r="BG427"/>
  <c r="BF427"/>
  <c r="T427"/>
  <c r="R427"/>
  <c r="P427"/>
  <c r="BK427"/>
  <c r="J427"/>
  <c r="BE427"/>
  <c r="BI426"/>
  <c r="BH426"/>
  <c r="BG426"/>
  <c r="BF426"/>
  <c r="T426"/>
  <c r="R426"/>
  <c r="P426"/>
  <c r="BK426"/>
  <c r="J426"/>
  <c r="BE426"/>
  <c r="BI424"/>
  <c r="BH424"/>
  <c r="BG424"/>
  <c r="BF424"/>
  <c r="T424"/>
  <c r="R424"/>
  <c r="P424"/>
  <c r="BK424"/>
  <c r="J424"/>
  <c r="BE424"/>
  <c r="BI423"/>
  <c r="BH423"/>
  <c r="BG423"/>
  <c r="BF423"/>
  <c r="T423"/>
  <c r="R423"/>
  <c r="P423"/>
  <c r="BK423"/>
  <c r="J423"/>
  <c r="BE423"/>
  <c r="BI421"/>
  <c r="BH421"/>
  <c r="BG421"/>
  <c r="BF421"/>
  <c r="T421"/>
  <c r="R421"/>
  <c r="P421"/>
  <c r="BK421"/>
  <c r="J421"/>
  <c r="BE421"/>
  <c r="BI419"/>
  <c r="BH419"/>
  <c r="BG419"/>
  <c r="BF419"/>
  <c r="T419"/>
  <c r="T418"/>
  <c r="R419"/>
  <c r="R418"/>
  <c r="P419"/>
  <c r="P418"/>
  <c r="BK419"/>
  <c r="BK418"/>
  <c r="J418"/>
  <c r="J419"/>
  <c r="BE419"/>
  <c r="J72"/>
  <c r="BI416"/>
  <c r="BH416"/>
  <c r="BG416"/>
  <c r="BF416"/>
  <c r="T416"/>
  <c r="R416"/>
  <c r="P416"/>
  <c r="BK416"/>
  <c r="J416"/>
  <c r="BE416"/>
  <c r="BI412"/>
  <c r="BH412"/>
  <c r="BG412"/>
  <c r="BF412"/>
  <c r="T412"/>
  <c r="R412"/>
  <c r="P412"/>
  <c r="BK412"/>
  <c r="J412"/>
  <c r="BE412"/>
  <c r="BI411"/>
  <c r="BH411"/>
  <c r="BG411"/>
  <c r="BF411"/>
  <c r="T411"/>
  <c r="R411"/>
  <c r="P411"/>
  <c r="BK411"/>
  <c r="J411"/>
  <c r="BE411"/>
  <c r="BI409"/>
  <c r="BH409"/>
  <c r="BG409"/>
  <c r="BF409"/>
  <c r="T409"/>
  <c r="R409"/>
  <c r="P409"/>
  <c r="BK409"/>
  <c r="J409"/>
  <c r="BE409"/>
  <c r="BI407"/>
  <c r="BH407"/>
  <c r="BG407"/>
  <c r="BF407"/>
  <c r="T407"/>
  <c r="R407"/>
  <c r="P407"/>
  <c r="BK407"/>
  <c r="J407"/>
  <c r="BE407"/>
  <c r="BI400"/>
  <c r="BH400"/>
  <c r="BG400"/>
  <c r="BF400"/>
  <c r="T400"/>
  <c r="R400"/>
  <c r="P400"/>
  <c r="BK400"/>
  <c r="J400"/>
  <c r="BE400"/>
  <c r="BI394"/>
  <c r="BH394"/>
  <c r="BG394"/>
  <c r="BF394"/>
  <c r="T394"/>
  <c r="R394"/>
  <c r="P394"/>
  <c r="BK394"/>
  <c r="J394"/>
  <c r="BE394"/>
  <c r="BI383"/>
  <c r="BH383"/>
  <c r="BG383"/>
  <c r="BF383"/>
  <c r="T383"/>
  <c r="R383"/>
  <c r="P383"/>
  <c r="BK383"/>
  <c r="J383"/>
  <c r="BE383"/>
  <c r="BI362"/>
  <c r="BH362"/>
  <c r="BG362"/>
  <c r="BF362"/>
  <c r="T362"/>
  <c r="R362"/>
  <c r="P362"/>
  <c r="BK362"/>
  <c r="J362"/>
  <c r="BE362"/>
  <c r="BI359"/>
  <c r="BH359"/>
  <c r="BG359"/>
  <c r="BF359"/>
  <c r="T359"/>
  <c r="T358"/>
  <c r="R359"/>
  <c r="R358"/>
  <c r="P359"/>
  <c r="P358"/>
  <c r="BK359"/>
  <c r="BK358"/>
  <c r="J358"/>
  <c r="J359"/>
  <c r="BE359"/>
  <c r="J71"/>
  <c r="BI356"/>
  <c r="BH356"/>
  <c r="BG356"/>
  <c r="BF356"/>
  <c r="T356"/>
  <c r="R356"/>
  <c r="P356"/>
  <c r="BK356"/>
  <c r="J356"/>
  <c r="BE356"/>
  <c r="BI355"/>
  <c r="BH355"/>
  <c r="BG355"/>
  <c r="BF355"/>
  <c r="T355"/>
  <c r="R355"/>
  <c r="P355"/>
  <c r="BK355"/>
  <c r="J355"/>
  <c r="BE355"/>
  <c r="BI353"/>
  <c r="BH353"/>
  <c r="BG353"/>
  <c r="BF353"/>
  <c r="T353"/>
  <c r="R353"/>
  <c r="P353"/>
  <c r="BK353"/>
  <c r="J353"/>
  <c r="BE353"/>
  <c r="BI351"/>
  <c r="BH351"/>
  <c r="BG351"/>
  <c r="BF351"/>
  <c r="T351"/>
  <c r="R351"/>
  <c r="P351"/>
  <c r="BK351"/>
  <c r="J351"/>
  <c r="BE351"/>
  <c r="BI349"/>
  <c r="BH349"/>
  <c r="BG349"/>
  <c r="BF349"/>
  <c r="T349"/>
  <c r="R349"/>
  <c r="P349"/>
  <c r="BK349"/>
  <c r="J349"/>
  <c r="BE349"/>
  <c r="BI347"/>
  <c r="BH347"/>
  <c r="BG347"/>
  <c r="BF347"/>
  <c r="T347"/>
  <c r="R347"/>
  <c r="P347"/>
  <c r="BK347"/>
  <c r="J347"/>
  <c r="BE347"/>
  <c r="BI345"/>
  <c r="BH345"/>
  <c r="BG345"/>
  <c r="BF345"/>
  <c r="T345"/>
  <c r="R345"/>
  <c r="P345"/>
  <c r="BK345"/>
  <c r="J345"/>
  <c r="BE345"/>
  <c r="BI343"/>
  <c r="BH343"/>
  <c r="BG343"/>
  <c r="BF343"/>
  <c r="T343"/>
  <c r="R343"/>
  <c r="P343"/>
  <c r="BK343"/>
  <c r="J343"/>
  <c r="BE343"/>
  <c r="BI330"/>
  <c r="BH330"/>
  <c r="BG330"/>
  <c r="BF330"/>
  <c r="T330"/>
  <c r="T329"/>
  <c r="R330"/>
  <c r="R329"/>
  <c r="P330"/>
  <c r="P329"/>
  <c r="BK330"/>
  <c r="BK329"/>
  <c r="J329"/>
  <c r="J330"/>
  <c r="BE330"/>
  <c r="J70"/>
  <c r="BI327"/>
  <c r="BH327"/>
  <c r="BG327"/>
  <c r="BF327"/>
  <c r="T327"/>
  <c r="T326"/>
  <c r="R327"/>
  <c r="R326"/>
  <c r="P327"/>
  <c r="P326"/>
  <c r="BK327"/>
  <c r="BK326"/>
  <c r="J326"/>
  <c r="J327"/>
  <c r="BE327"/>
  <c r="J69"/>
  <c r="BI324"/>
  <c r="BH324"/>
  <c r="BG324"/>
  <c r="BF324"/>
  <c r="T324"/>
  <c r="R324"/>
  <c r="P324"/>
  <c r="BK324"/>
  <c r="J324"/>
  <c r="BE324"/>
  <c r="BI320"/>
  <c r="BH320"/>
  <c r="BG320"/>
  <c r="BF320"/>
  <c r="T320"/>
  <c r="T319"/>
  <c r="R320"/>
  <c r="R319"/>
  <c r="P320"/>
  <c r="P319"/>
  <c r="BK320"/>
  <c r="BK319"/>
  <c r="J319"/>
  <c r="J320"/>
  <c r="BE320"/>
  <c r="J68"/>
  <c r="BI318"/>
  <c r="BH318"/>
  <c r="BG318"/>
  <c r="BF318"/>
  <c r="T318"/>
  <c r="R318"/>
  <c r="P318"/>
  <c r="BK318"/>
  <c r="J318"/>
  <c r="BE318"/>
  <c r="BI316"/>
  <c r="BH316"/>
  <c r="BG316"/>
  <c r="BF316"/>
  <c r="T316"/>
  <c r="R316"/>
  <c r="P316"/>
  <c r="BK316"/>
  <c r="J316"/>
  <c r="BE316"/>
  <c r="BI314"/>
  <c r="BH314"/>
  <c r="BG314"/>
  <c r="BF314"/>
  <c r="T314"/>
  <c r="R314"/>
  <c r="P314"/>
  <c r="BK314"/>
  <c r="J314"/>
  <c r="BE314"/>
  <c r="BI313"/>
  <c r="BH313"/>
  <c r="BG313"/>
  <c r="BF313"/>
  <c r="T313"/>
  <c r="R313"/>
  <c r="P313"/>
  <c r="BK313"/>
  <c r="J313"/>
  <c r="BE313"/>
  <c r="BI312"/>
  <c r="BH312"/>
  <c r="BG312"/>
  <c r="BF312"/>
  <c r="T312"/>
  <c r="R312"/>
  <c r="P312"/>
  <c r="BK312"/>
  <c r="J312"/>
  <c r="BE312"/>
  <c r="BI310"/>
  <c r="BH310"/>
  <c r="BG310"/>
  <c r="BF310"/>
  <c r="T310"/>
  <c r="R310"/>
  <c r="P310"/>
  <c r="BK310"/>
  <c r="J310"/>
  <c r="BE310"/>
  <c r="BI308"/>
  <c r="BH308"/>
  <c r="BG308"/>
  <c r="BF308"/>
  <c r="T308"/>
  <c r="R308"/>
  <c r="P308"/>
  <c r="BK308"/>
  <c r="J308"/>
  <c r="BE308"/>
  <c r="BI306"/>
  <c r="BH306"/>
  <c r="BG306"/>
  <c r="BF306"/>
  <c r="T306"/>
  <c r="R306"/>
  <c r="P306"/>
  <c r="BK306"/>
  <c r="J306"/>
  <c r="BE306"/>
  <c r="BI305"/>
  <c r="BH305"/>
  <c r="BG305"/>
  <c r="BF305"/>
  <c r="T305"/>
  <c r="R305"/>
  <c r="P305"/>
  <c r="BK305"/>
  <c r="J305"/>
  <c r="BE305"/>
  <c r="BI304"/>
  <c r="BH304"/>
  <c r="BG304"/>
  <c r="BF304"/>
  <c r="T304"/>
  <c r="R304"/>
  <c r="P304"/>
  <c r="BK304"/>
  <c r="J304"/>
  <c r="BE304"/>
  <c r="BI303"/>
  <c r="BH303"/>
  <c r="BG303"/>
  <c r="BF303"/>
  <c r="T303"/>
  <c r="R303"/>
  <c r="P303"/>
  <c r="BK303"/>
  <c r="J303"/>
  <c r="BE303"/>
  <c r="BI302"/>
  <c r="BH302"/>
  <c r="BG302"/>
  <c r="BF302"/>
  <c r="T302"/>
  <c r="R302"/>
  <c r="P302"/>
  <c r="BK302"/>
  <c r="J302"/>
  <c r="BE302"/>
  <c r="BI301"/>
  <c r="BH301"/>
  <c r="BG301"/>
  <c r="BF301"/>
  <c r="T301"/>
  <c r="R301"/>
  <c r="P301"/>
  <c r="BK301"/>
  <c r="J301"/>
  <c r="BE301"/>
  <c r="BI299"/>
  <c r="BH299"/>
  <c r="BG299"/>
  <c r="BF299"/>
  <c r="T299"/>
  <c r="R299"/>
  <c r="P299"/>
  <c r="BK299"/>
  <c r="J299"/>
  <c r="BE299"/>
  <c r="BI298"/>
  <c r="BH298"/>
  <c r="BG298"/>
  <c r="BF298"/>
  <c r="T298"/>
  <c r="R298"/>
  <c r="P298"/>
  <c r="BK298"/>
  <c r="J298"/>
  <c r="BE298"/>
  <c r="BI297"/>
  <c r="BH297"/>
  <c r="BG297"/>
  <c r="BF297"/>
  <c r="T297"/>
  <c r="R297"/>
  <c r="P297"/>
  <c r="BK297"/>
  <c r="J297"/>
  <c r="BE297"/>
  <c r="BI295"/>
  <c r="BH295"/>
  <c r="BG295"/>
  <c r="BF295"/>
  <c r="T295"/>
  <c r="R295"/>
  <c r="P295"/>
  <c r="BK295"/>
  <c r="J295"/>
  <c r="BE295"/>
  <c r="BI293"/>
  <c r="BH293"/>
  <c r="BG293"/>
  <c r="BF293"/>
  <c r="T293"/>
  <c r="R293"/>
  <c r="P293"/>
  <c r="BK293"/>
  <c r="J293"/>
  <c r="BE293"/>
  <c r="BI289"/>
  <c r="BH289"/>
  <c r="BG289"/>
  <c r="BF289"/>
  <c r="T289"/>
  <c r="R289"/>
  <c r="P289"/>
  <c r="BK289"/>
  <c r="J289"/>
  <c r="BE289"/>
  <c r="BI285"/>
  <c r="BH285"/>
  <c r="BG285"/>
  <c r="BF285"/>
  <c r="T285"/>
  <c r="R285"/>
  <c r="P285"/>
  <c r="BK285"/>
  <c r="J285"/>
  <c r="BE285"/>
  <c r="BI281"/>
  <c r="BH281"/>
  <c r="BG281"/>
  <c r="BF281"/>
  <c r="T281"/>
  <c r="R281"/>
  <c r="P281"/>
  <c r="BK281"/>
  <c r="J281"/>
  <c r="BE281"/>
  <c r="BI277"/>
  <c r="BH277"/>
  <c r="BG277"/>
  <c r="BF277"/>
  <c r="T277"/>
  <c r="T276"/>
  <c r="R277"/>
  <c r="R276"/>
  <c r="P277"/>
  <c r="P276"/>
  <c r="BK277"/>
  <c r="BK276"/>
  <c r="J276"/>
  <c r="J277"/>
  <c r="BE277"/>
  <c r="J67"/>
  <c r="BI275"/>
  <c r="BH275"/>
  <c r="BG275"/>
  <c r="BF275"/>
  <c r="T275"/>
  <c r="T274"/>
  <c r="R275"/>
  <c r="R274"/>
  <c r="P275"/>
  <c r="P274"/>
  <c r="BK275"/>
  <c r="BK274"/>
  <c r="J274"/>
  <c r="J275"/>
  <c r="BE275"/>
  <c r="J66"/>
  <c r="BI273"/>
  <c r="BH273"/>
  <c r="BG273"/>
  <c r="BF273"/>
  <c r="T273"/>
  <c r="R273"/>
  <c r="P273"/>
  <c r="BK273"/>
  <c r="J273"/>
  <c r="BE273"/>
  <c r="BI272"/>
  <c r="BH272"/>
  <c r="BG272"/>
  <c r="BF272"/>
  <c r="T272"/>
  <c r="R272"/>
  <c r="P272"/>
  <c r="BK272"/>
  <c r="J272"/>
  <c r="BE272"/>
  <c r="BI271"/>
  <c r="BH271"/>
  <c r="BG271"/>
  <c r="BF271"/>
  <c r="T271"/>
  <c r="R271"/>
  <c r="P271"/>
  <c r="BK271"/>
  <c r="J271"/>
  <c r="BE271"/>
  <c r="BI270"/>
  <c r="BH270"/>
  <c r="BG270"/>
  <c r="BF270"/>
  <c r="T270"/>
  <c r="R270"/>
  <c r="P270"/>
  <c r="BK270"/>
  <c r="J270"/>
  <c r="BE270"/>
  <c r="BI269"/>
  <c r="BH269"/>
  <c r="BG269"/>
  <c r="BF269"/>
  <c r="T269"/>
  <c r="T268"/>
  <c r="R269"/>
  <c r="R268"/>
  <c r="P269"/>
  <c r="P268"/>
  <c r="BK269"/>
  <c r="BK268"/>
  <c r="J268"/>
  <c r="J269"/>
  <c r="BE269"/>
  <c r="J65"/>
  <c r="BI266"/>
  <c r="BH266"/>
  <c r="BG266"/>
  <c r="BF266"/>
  <c r="T266"/>
  <c r="R266"/>
  <c r="P266"/>
  <c r="BK266"/>
  <c r="J266"/>
  <c r="BE266"/>
  <c r="BI261"/>
  <c r="BH261"/>
  <c r="BG261"/>
  <c r="BF261"/>
  <c r="T261"/>
  <c r="R261"/>
  <c r="P261"/>
  <c r="BK261"/>
  <c r="J261"/>
  <c r="BE261"/>
  <c r="BI251"/>
  <c r="BH251"/>
  <c r="BG251"/>
  <c r="BF251"/>
  <c r="T251"/>
  <c r="T250"/>
  <c r="T249"/>
  <c r="R251"/>
  <c r="R250"/>
  <c r="R249"/>
  <c r="P251"/>
  <c r="P250"/>
  <c r="P249"/>
  <c r="BK251"/>
  <c r="BK250"/>
  <c r="J250"/>
  <c r="BK249"/>
  <c r="J249"/>
  <c r="J251"/>
  <c r="BE251"/>
  <c r="J64"/>
  <c r="J63"/>
  <c r="BI247"/>
  <c r="BH247"/>
  <c r="BG247"/>
  <c r="BF247"/>
  <c r="T247"/>
  <c r="T246"/>
  <c r="R247"/>
  <c r="R246"/>
  <c r="P247"/>
  <c r="P246"/>
  <c r="BK247"/>
  <c r="BK246"/>
  <c r="J246"/>
  <c r="J247"/>
  <c r="BE247"/>
  <c r="J62"/>
  <c r="BI244"/>
  <c r="BH244"/>
  <c r="BG244"/>
  <c r="BF244"/>
  <c r="T244"/>
  <c r="R244"/>
  <c r="P244"/>
  <c r="BK244"/>
  <c r="J244"/>
  <c r="BE244"/>
  <c r="BI241"/>
  <c r="BH241"/>
  <c r="BG241"/>
  <c r="BF241"/>
  <c r="T241"/>
  <c r="R241"/>
  <c r="P241"/>
  <c r="BK241"/>
  <c r="J241"/>
  <c r="BE241"/>
  <c r="BI239"/>
  <c r="BH239"/>
  <c r="BG239"/>
  <c r="BF239"/>
  <c r="T239"/>
  <c r="R239"/>
  <c r="P239"/>
  <c r="BK239"/>
  <c r="J239"/>
  <c r="BE239"/>
  <c r="BI237"/>
  <c r="BH237"/>
  <c r="BG237"/>
  <c r="BF237"/>
  <c r="T237"/>
  <c r="T236"/>
  <c r="R237"/>
  <c r="R236"/>
  <c r="P237"/>
  <c r="P236"/>
  <c r="BK237"/>
  <c r="BK236"/>
  <c r="J236"/>
  <c r="J237"/>
  <c r="BE237"/>
  <c r="J61"/>
  <c r="BI232"/>
  <c r="BH232"/>
  <c r="BG232"/>
  <c r="BF232"/>
  <c r="T232"/>
  <c r="R232"/>
  <c r="P232"/>
  <c r="BK232"/>
  <c r="J232"/>
  <c r="BE232"/>
  <c r="BI231"/>
  <c r="BH231"/>
  <c r="BG231"/>
  <c r="BF231"/>
  <c r="T231"/>
  <c r="R231"/>
  <c r="P231"/>
  <c r="BK231"/>
  <c r="J231"/>
  <c r="BE231"/>
  <c r="BI227"/>
  <c r="BH227"/>
  <c r="BG227"/>
  <c r="BF227"/>
  <c r="T227"/>
  <c r="R227"/>
  <c r="P227"/>
  <c r="BK227"/>
  <c r="J227"/>
  <c r="BE227"/>
  <c r="BI223"/>
  <c r="BH223"/>
  <c r="BG223"/>
  <c r="BF223"/>
  <c r="T223"/>
  <c r="R223"/>
  <c r="P223"/>
  <c r="BK223"/>
  <c r="J223"/>
  <c r="BE223"/>
  <c r="BI219"/>
  <c r="BH219"/>
  <c r="BG219"/>
  <c r="BF219"/>
  <c r="T219"/>
  <c r="T218"/>
  <c r="R219"/>
  <c r="R218"/>
  <c r="P219"/>
  <c r="P218"/>
  <c r="BK219"/>
  <c r="BK218"/>
  <c r="J218"/>
  <c r="J219"/>
  <c r="BE219"/>
  <c r="J60"/>
  <c r="BI217"/>
  <c r="BH217"/>
  <c r="BG217"/>
  <c r="BF217"/>
  <c r="T217"/>
  <c r="R217"/>
  <c r="P217"/>
  <c r="BK217"/>
  <c r="J217"/>
  <c r="BE217"/>
  <c r="BI215"/>
  <c r="BH215"/>
  <c r="BG215"/>
  <c r="BF215"/>
  <c r="T215"/>
  <c r="R215"/>
  <c r="P215"/>
  <c r="BK215"/>
  <c r="J215"/>
  <c r="BE215"/>
  <c r="BI213"/>
  <c r="BH213"/>
  <c r="BG213"/>
  <c r="BF213"/>
  <c r="T213"/>
  <c r="R213"/>
  <c r="P213"/>
  <c r="BK213"/>
  <c r="J213"/>
  <c r="BE213"/>
  <c r="BI211"/>
  <c r="BH211"/>
  <c r="BG211"/>
  <c r="BF211"/>
  <c r="T211"/>
  <c r="R211"/>
  <c r="P211"/>
  <c r="BK211"/>
  <c r="J211"/>
  <c r="BE211"/>
  <c r="BI202"/>
  <c r="BH202"/>
  <c r="BG202"/>
  <c r="BF202"/>
  <c r="T202"/>
  <c r="R202"/>
  <c r="P202"/>
  <c r="BK202"/>
  <c r="J202"/>
  <c r="BE202"/>
  <c r="BI198"/>
  <c r="BH198"/>
  <c r="BG198"/>
  <c r="BF198"/>
  <c r="T198"/>
  <c r="R198"/>
  <c r="P198"/>
  <c r="BK198"/>
  <c r="J198"/>
  <c r="BE198"/>
  <c r="BI194"/>
  <c r="BH194"/>
  <c r="BG194"/>
  <c r="BF194"/>
  <c r="T194"/>
  <c r="R194"/>
  <c r="P194"/>
  <c r="BK194"/>
  <c r="J194"/>
  <c r="BE194"/>
  <c r="BI190"/>
  <c r="BH190"/>
  <c r="BG190"/>
  <c r="BF190"/>
  <c r="T190"/>
  <c r="R190"/>
  <c r="P190"/>
  <c r="BK190"/>
  <c r="J190"/>
  <c r="BE190"/>
  <c r="BI157"/>
  <c r="BH157"/>
  <c r="BG157"/>
  <c r="BF157"/>
  <c r="T157"/>
  <c r="R157"/>
  <c r="P157"/>
  <c r="BK157"/>
  <c r="J157"/>
  <c r="BE157"/>
  <c r="BI123"/>
  <c r="BH123"/>
  <c r="BG123"/>
  <c r="BF123"/>
  <c r="T123"/>
  <c r="R123"/>
  <c r="P123"/>
  <c r="BK123"/>
  <c r="J123"/>
  <c r="BE123"/>
  <c r="BI122"/>
  <c r="BH122"/>
  <c r="BG122"/>
  <c r="BF122"/>
  <c r="T122"/>
  <c r="R122"/>
  <c r="P122"/>
  <c r="BK122"/>
  <c r="J122"/>
  <c r="BE122"/>
  <c r="BI118"/>
  <c r="BH118"/>
  <c r="BG118"/>
  <c r="BF118"/>
  <c r="T118"/>
  <c r="T117"/>
  <c r="R118"/>
  <c r="R117"/>
  <c r="P118"/>
  <c r="P117"/>
  <c r="BK118"/>
  <c r="BK117"/>
  <c r="J117"/>
  <c r="J118"/>
  <c r="BE118"/>
  <c r="J59"/>
  <c r="BI112"/>
  <c r="BH112"/>
  <c r="BG112"/>
  <c r="BF112"/>
  <c r="T112"/>
  <c r="R112"/>
  <c r="P112"/>
  <c r="BK112"/>
  <c r="J112"/>
  <c r="BE112"/>
  <c r="BI108"/>
  <c r="BH108"/>
  <c r="BG108"/>
  <c r="BF108"/>
  <c r="T108"/>
  <c r="R108"/>
  <c r="P108"/>
  <c r="BK108"/>
  <c r="J108"/>
  <c r="BE108"/>
  <c r="BI104"/>
  <c r="BH104"/>
  <c r="BG104"/>
  <c r="BF104"/>
  <c r="T104"/>
  <c r="R104"/>
  <c r="P104"/>
  <c r="BK104"/>
  <c r="J104"/>
  <c r="BE104"/>
  <c r="BI101"/>
  <c r="F34"/>
  <c i="1" r="BD52"/>
  <c i="2" r="BH101"/>
  <c r="F33"/>
  <c i="1" r="BC52"/>
  <c i="2" r="BG101"/>
  <c r="F32"/>
  <c i="1" r="BB52"/>
  <c i="2" r="BF101"/>
  <c r="J31"/>
  <c i="1" r="AW52"/>
  <c i="2" r="F31"/>
  <c i="1" r="BA52"/>
  <c i="2" r="T101"/>
  <c r="T100"/>
  <c r="T99"/>
  <c r="T98"/>
  <c r="R101"/>
  <c r="R100"/>
  <c r="R99"/>
  <c r="R98"/>
  <c r="P101"/>
  <c r="P100"/>
  <c r="P99"/>
  <c r="P98"/>
  <c i="1" r="AU52"/>
  <c i="2" r="BK101"/>
  <c r="BK100"/>
  <c r="J100"/>
  <c r="BK99"/>
  <c r="J99"/>
  <c r="BK98"/>
  <c r="J98"/>
  <c r="J56"/>
  <c r="J27"/>
  <c i="1" r="AG52"/>
  <c i="2" r="J101"/>
  <c r="BE101"/>
  <c r="J30"/>
  <c i="1" r="AV52"/>
  <c i="2" r="F30"/>
  <c i="1" r="AZ52"/>
  <c i="2" r="J58"/>
  <c r="J57"/>
  <c r="J94"/>
  <c r="F94"/>
  <c r="F92"/>
  <c r="E90"/>
  <c r="J51"/>
  <c r="F51"/>
  <c r="F49"/>
  <c r="E47"/>
  <c r="J36"/>
  <c r="J18"/>
  <c r="E18"/>
  <c r="F95"/>
  <c r="F52"/>
  <c r="J17"/>
  <c r="J12"/>
  <c r="J92"/>
  <c r="J49"/>
  <c r="E7"/>
  <c r="E88"/>
  <c r="E45"/>
  <c i="1" r="BD51"/>
  <c r="W30"/>
  <c r="BC51"/>
  <c r="W29"/>
  <c r="BB51"/>
  <c r="W28"/>
  <c r="BA51"/>
  <c r="W27"/>
  <c r="AZ51"/>
  <c r="W26"/>
  <c r="AY51"/>
  <c r="AX51"/>
  <c r="AW51"/>
  <c r="AK27"/>
  <c r="AV51"/>
  <c r="AK26"/>
  <c r="AU51"/>
  <c r="AT51"/>
  <c r="AS51"/>
  <c r="AG51"/>
  <c r="AK23"/>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<sst xmlns="http://schemas.openxmlformats.org/spreadsheetml/2006/main">
  <si>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</si>
  <si>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</si>
  <si>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</si>
  <si>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</si>
  <si>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</si>
  <si>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</si>
  <si>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</si>
  <si>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{e9a1afad-94f2-41fb-a4ac-ebbc48302159}</t>
  </si>
  <si>
    <t>0,01</t>
  </si>
  <si>
    <t>21</t>
  </si>
  <si>
    <t>15</t>
  </si>
  <si>
    <t>REKAPITULACE STAVBY</t>
  </si>
  <si>
    <t xml:space="preserve">v ---  níže se nacházejí doplnkové a pomocné údaje k sestavám  --- v</t>
  </si>
  <si>
    <t>Návod na vyplnění</t>
  </si>
  <si>
    <t>0,001</t>
  </si>
  <si>
    <t>Kód:</t>
  </si>
  <si>
    <t>18025B</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</si>
  <si>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</si>
  <si>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</si>
  <si>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Výměna elektroinstalace a stavební úpravy MŠ Sokolovská, Odry</t>
  </si>
  <si>
    <t>KSO:</t>
  </si>
  <si>
    <t/>
  </si>
  <si>
    <t>CC-CZ:</t>
  </si>
  <si>
    <t>Místo:</t>
  </si>
  <si>
    <t xml:space="preserve">Sokolovská </t>
  </si>
  <si>
    <t>Datum:</t>
  </si>
  <si>
    <t>25. 3. 2019</t>
  </si>
  <si>
    <t>Zadavatel:</t>
  </si>
  <si>
    <t>IČ:</t>
  </si>
  <si>
    <t>00298221</t>
  </si>
  <si>
    <t>Město Odry</t>
  </si>
  <si>
    <t>DIČ:</t>
  </si>
  <si>
    <t>CZ00298221</t>
  </si>
  <si>
    <t>Uchazeč:</t>
  </si>
  <si>
    <t>Vyplň údaj</t>
  </si>
  <si>
    <t>Projektant:</t>
  </si>
  <si>
    <t>27848183</t>
  </si>
  <si>
    <t>BYVAST pro s.r.o.</t>
  </si>
  <si>
    <t>CZ27848183</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</si>
  <si>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</si>
  <si>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</si>
  <si>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</si>
  <si>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</si>
  <si>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</si>
  <si>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</si>
  <si>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</si>
  <si>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</si>
  <si>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</si>
  <si>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</si>
  <si>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</si>
  <si>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</si>
  <si>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</si>
  <si>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</si>
  <si>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</si>
  <si>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</si>
  <si>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</si>
  <si>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</si>
  <si>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</si>
  <si>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</si>
  <si>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</si>
  <si>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</si>
  <si>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</si>
  <si>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</si>
  <si>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</si>
  <si>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</si>
  <si>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</si>
  <si>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</si>
  <si>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</si>
  <si>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</si>
  <si>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</si>
  <si>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</si>
  <si>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</si>
  <si>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</si>
  <si>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</si>
  <si>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</si>
  <si>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</si>
  <si>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</si>
  <si>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</si>
  <si>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</si>
  <si>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</si>
  <si>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</si>
  <si>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</si>
  <si>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úpravy</t>
  </si>
  <si>
    <t>STA</t>
  </si>
  <si>
    <t>1</t>
  </si>
  <si>
    <t>{450dcce3-085e-486c-ad37-2b664f5260c1}</t>
  </si>
  <si>
    <t>2</t>
  </si>
  <si>
    <t>02</t>
  </si>
  <si>
    <t>Elektroinstalace</t>
  </si>
  <si>
    <t>{23259256-7305-4afb-8122-cb2f5197b8a2}</t>
  </si>
  <si>
    <t>03</t>
  </si>
  <si>
    <t>VRN</t>
  </si>
  <si>
    <t>VON</t>
  </si>
  <si>
    <t>{b04e3d51-39ef-47c4-b855-baae1bf64f2d}</t>
  </si>
  <si>
    <t>1) Krycí list soupisu</t>
  </si>
  <si>
    <t>2) Rekapitulace</t>
  </si>
  <si>
    <t>3) Soupis prací</t>
  </si>
  <si>
    <t>Zpět na list:</t>
  </si>
  <si>
    <t>Rekapitulace stavby</t>
  </si>
  <si>
    <t>KRYCÍ LIST SOUPISU</t>
  </si>
  <si>
    <t>Objekt:</t>
  </si>
  <si>
    <t>01 - Stavební úpravy</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</si>
  <si>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</si>
  <si>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</si>
  <si>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</si>
  <si>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</si>
  <si>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</si>
  <si>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</si>
  <si>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</si>
  <si>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</si>
  <si>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</si>
  <si>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</si>
  <si>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</si>
  <si>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</si>
  <si>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</si>
  <si>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</si>
  <si>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</si>
  <si>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</si>
  <si>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</si>
  <si>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733 - Ústřední vytápění - rozvodné potrubí</t>
  </si>
  <si>
    <t xml:space="preserve">    735 - Ústřední vytápění - otopná tělesa</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</si>
  <si>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</si>
  <si>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</si>
  <si>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</si>
  <si>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</si>
  <si>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</si>
  <si>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</si>
  <si>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</si>
  <si>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</si>
  <si>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</si>
  <si>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</si>
  <si>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</si>
  <si>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</si>
  <si>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</si>
  <si>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</si>
  <si>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</si>
  <si>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</si>
  <si>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</si>
  <si>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</si>
  <si>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</si>
  <si>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</si>
  <si>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</si>
  <si>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</si>
  <si>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</si>
  <si>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</si>
  <si>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</si>
  <si>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</si>
  <si>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</si>
  <si>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</si>
  <si>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340271011</t>
  </si>
  <si>
    <t>Zazdívka otvorů v příčkách nebo stěnách pórobetonovými tvárnicemi plochy přes 0,025 m2 do 1 m2, objemová hmotnost 500 kg/m3, tloušťka příčky 75 mm</t>
  </si>
  <si>
    <t>m2</t>
  </si>
  <si>
    <t>CS ÚRS 2018 01</t>
  </si>
  <si>
    <t>4</t>
  </si>
  <si>
    <t>-387295998</t>
  </si>
  <si>
    <t>VV</t>
  </si>
  <si>
    <t>"po vybouraných kovových dvířkách" 0,75*0,5</t>
  </si>
  <si>
    <t>Součet</t>
  </si>
  <si>
    <t>342272225</t>
  </si>
  <si>
    <t>Příčky z pórobetonových tvárnic hladkých na tenké maltové lože objemová hmotnost do 500 kg/m3, tloušťka příčky 100 mm</t>
  </si>
  <si>
    <t>-1251209960</t>
  </si>
  <si>
    <t>2*1,5</t>
  </si>
  <si>
    <t>1,7*1,5</t>
  </si>
  <si>
    <t>342291121</t>
  </si>
  <si>
    <t>Ukotvení příček plochými kotvami, do konstrukce cihelné</t>
  </si>
  <si>
    <t>m</t>
  </si>
  <si>
    <t>-1947200216</t>
  </si>
  <si>
    <t>PSC</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</si>
  <si>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</si>
  <si>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346272216</t>
  </si>
  <si>
    <t>Přizdívky z pórobetonových tvárnic objemová hmotnost do 500 kg/m3, na tenké maltové lože, tloušťka přizdívky 50 mm</t>
  </si>
  <si>
    <t>-1670492106</t>
  </si>
  <si>
    <t>"obezdívka WC modulů"</t>
  </si>
  <si>
    <t>(3+2,7+1+1)*(1+0,2)</t>
  </si>
  <si>
    <t>(1,03+0,85+0,8)*(1,2+0,15)</t>
  </si>
  <si>
    <t>6</t>
  </si>
  <si>
    <t>Úpravy povrchů, podlahy a osazování výplní</t>
  </si>
  <si>
    <t>5</t>
  </si>
  <si>
    <t>611142001</t>
  </si>
  <si>
    <t>Potažení vnitřních ploch pletivem v ploše nebo pruzích, na plném podkladu sklovláknitým vtlačením do tmelu stropů</t>
  </si>
  <si>
    <t>-648766016</t>
  </si>
  <si>
    <t xml:space="preserve">Poznámka k souboru cen:_x000d_
1. V cenách -2001 jsou započteny i náklady na tmel. </t>
  </si>
  <si>
    <t>"105" 21,23</t>
  </si>
  <si>
    <t>611311131</t>
  </si>
  <si>
    <t>Potažení vnitřních ploch štukem tloušťky do 3 mm vodorovných konstrukcí stropů rovných</t>
  </si>
  <si>
    <t>285801167</t>
  </si>
  <si>
    <t>7</t>
  </si>
  <si>
    <t>612142001</t>
  </si>
  <si>
    <t>Potažení vnitřních ploch pletivem v ploše nebo pruzích, na plném podkladu sklovláknitým vtlačením do tmelu stěn</t>
  </si>
  <si>
    <t>-2143397529</t>
  </si>
  <si>
    <t>"101" 2*(5+2)*1,1</t>
  </si>
  <si>
    <t>"102" 2*(5+11,3+0,46+0,3)*3,2-2*0,9*2-2*2-2*2,1*18-0,9*1,6</t>
  </si>
  <si>
    <t>"103" 2*(4,05+5)*3,2-2*2-2,1*1,8</t>
  </si>
  <si>
    <t>"105" 21,23+2*(4+5,45+1)*1,1</t>
  </si>
  <si>
    <t>"106" 2*(2+1,8)*3,2-0,9*2</t>
  </si>
  <si>
    <t>"107" 2*(2,5+1,8)*3,2-0,9*2</t>
  </si>
  <si>
    <t>"108" 2*(2,35+1)*3</t>
  </si>
  <si>
    <t>"109" 2*(1,7+1,03)*1,7</t>
  </si>
  <si>
    <t>"110" 2*(1,2+1,03)*1,7</t>
  </si>
  <si>
    <t>"111,112" 1,1*(2,35+2,25+1,1*2+2,2+4,6+1,85*2+2*2+2,65)</t>
  </si>
  <si>
    <t>"113" 2*(0,8+1,6)*1,1</t>
  </si>
  <si>
    <t>"114" 2*(0,85+1,6)*1,1</t>
  </si>
  <si>
    <t>"115" 2*(4,6+3,65)*3,2-0,9*2-2,1*1,8</t>
  </si>
  <si>
    <t>"116" 2*(1,5+3,65)*3,2</t>
  </si>
  <si>
    <t>"117" 2*(3,6+3,65)*3,2-2*0,9*2-2,1*1,8</t>
  </si>
  <si>
    <t>"118" 2*(3,65+2,1)*3,2-2*0,9*2-1,1*2,2-1,7*2</t>
  </si>
  <si>
    <t>"119" 2*(12+4)*3,2-5*0,9*2-2*0,7*2-1,7*2-2,5*2,1</t>
  </si>
  <si>
    <t>"120" 2*(2,95+2,35)*3,2-1*2,1-0,7*2-2,5*2,1-1*3,2</t>
  </si>
  <si>
    <t>"201" 2*(5+2)*3-0,9*1,6-1,2*1,2-2*0,9*2</t>
  </si>
  <si>
    <t>"202" 2*(11,3+5+0,46)*3-3*0,9*2-0,9*1,6-2*2,1*1,8-1,9*2</t>
  </si>
  <si>
    <t>"203" 2*(7,35+8,15)*3-4*2,1*1,8-2*0,9*2-1,9*2</t>
  </si>
  <si>
    <t>"204" 2*(2,2+2,1)*3-0,9*2</t>
  </si>
  <si>
    <t>"205" 2*(2,25+2,1)*3-0,9*2</t>
  </si>
  <si>
    <t>"208" 2*(2,85+2,85)*3-0,9*2-1,2*1,8</t>
  </si>
  <si>
    <t>"209" 2*(2,85*2,5)*3-0,9*2-1,2*1,8</t>
  </si>
  <si>
    <t>"210,211" 1*(2,7*2+0,6*4+0,5+2,2+0,6+0,1+1,15+1,85+0,05+2,65)</t>
  </si>
  <si>
    <t>"213" 2*(0,85+1,4)*1</t>
  </si>
  <si>
    <t>"214" 2*(1,7+1+1,4+0,8)*1</t>
  </si>
  <si>
    <t>"215" 2*(3,55+2,35+3,25)*3+(2*1,6+2,35)*1,6+2*((6,2+4,6)/2*3,6)-(2,5+3,25)*2-2*2,1*1,8</t>
  </si>
  <si>
    <t>"216"2*(4+10,5+1,8+2,2+1,1)*3-7*0,9*2-(2,5+3,2)*2</t>
  </si>
  <si>
    <t>"ostění" 0,35*((7+9)*(2*2,1+1,8)+4*(2*1,6+0,9)+4*(1,2*3)+4*(2*1,8+1,2)+3*(2*0,9+1,2)+5*(2*0,6+0,9)+2*(2*0,45+0,6))</t>
  </si>
  <si>
    <t>8</t>
  </si>
  <si>
    <t>612311131</t>
  </si>
  <si>
    <t>Potažení vnitřních ploch štukem tloušťky do 3 mm svislých konstrukcí stěn</t>
  </si>
  <si>
    <t>-1444938122</t>
  </si>
  <si>
    <t>9</t>
  </si>
  <si>
    <t>612325423</t>
  </si>
  <si>
    <t>Oprava vápenocementové omítky vnitřních ploch štukové dvouvrstvé, tloušťky do 20 mm a tloušťky štuku do 3 mm stěn, v rozsahu opravované plochy přes 30 do 50%</t>
  </si>
  <si>
    <t>-1540398794</t>
  </si>
  <si>
    <t xml:space="preserve">Poznámka k souboru cen:_x000d_
1. Pro ocenění opravy omítek plochy do 1 m2 se použijí ceny souboru cen 61. 32-52.. Vápenocementová omítka jednotlivých malých ploch. </t>
  </si>
  <si>
    <t>"omítnutí zazděného otvoru ve výtahové šachtě" 0,75*0,5*2</t>
  </si>
  <si>
    <t>10</t>
  </si>
  <si>
    <t>612821012</t>
  </si>
  <si>
    <t>Sanační omítka vnitřních ploch stěn pro vlhké a zasolené zdivo, prováděná ve dvou vrstvách, tl. jádrové omítky do 30 mm ručně štuková</t>
  </si>
  <si>
    <t>479565714</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</si>
  <si>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cenami části A07 katalogu 800-783 Nátěry. 4. Ceny -1031 a -1041 jsou určeny pro vyrovnání nerovností vlhkého nebo zasoleného podkladu ( zdiva ) nebo v případě požadované větší tloušťky omítky. </t>
  </si>
  <si>
    <t>"Sklep M008" (4,3+1,8*2)*2,2+(4,3+3,1*2+0,46*2)*3,4+(2*2+0,9+0,4*2+0,6)*0,4-2*(1,15+0,9)</t>
  </si>
  <si>
    <t>11</t>
  </si>
  <si>
    <t>619991001</t>
  </si>
  <si>
    <t>Zakrytí vnitřních ploch před znečištěním včetně pozdějšího odkrytí podlah fólií přilepenou lepící páskou</t>
  </si>
  <si>
    <t>-20624371</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</si>
  <si>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</si>
  <si>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222,3+231,32</t>
  </si>
  <si>
    <t>12</t>
  </si>
  <si>
    <t>619991011</t>
  </si>
  <si>
    <t>Zakrytí vnitřních ploch před znečištěním včetně pozdějšího odkrytí konstrukcí a prvků obalením fólií a přelepením páskou</t>
  </si>
  <si>
    <t>-1520255994</t>
  </si>
  <si>
    <t>(7+9)*2,1*1,8</t>
  </si>
  <si>
    <t>(2+2)*0,9*1,6</t>
  </si>
  <si>
    <t>(1+1)*1,2*1,2+(2+2)*1,2*1,8</t>
  </si>
  <si>
    <t>2*0,6*0,45+(4+1)*0,6*0,9</t>
  </si>
  <si>
    <t>2*1*2,1</t>
  </si>
  <si>
    <t>3*1,2*0,9</t>
  </si>
  <si>
    <t>13</t>
  </si>
  <si>
    <t>6199910R1</t>
  </si>
  <si>
    <t>Zakrytí vnitřních ploch před znečištěním včetně pozdějšího odkrytí konstrukcí a prvků(schodištěm, plastiky, kuchyňské vybavení, ostatní prvky)</t>
  </si>
  <si>
    <t>soubor</t>
  </si>
  <si>
    <t>-355157771</t>
  </si>
  <si>
    <t>14</t>
  </si>
  <si>
    <t>62214300R1</t>
  </si>
  <si>
    <t>Montáž omítkových profilů plastových nebo pozinkovaných, upevněných vtlačením do podkladní vrstvy nebo přibitím rohových s tkaninou</t>
  </si>
  <si>
    <t>-1290202405</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</si>
  <si>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</si>
  <si>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M</t>
  </si>
  <si>
    <t>55343023</t>
  </si>
  <si>
    <t>profil omítkový rohový pro omítky vnitřní 12 mm s úzkou kulatou hlavou 4,0mm</t>
  </si>
  <si>
    <t>181123228</t>
  </si>
  <si>
    <t>5,71428571428571*1,05 'Přepočtené koeficientem množství</t>
  </si>
  <si>
    <t>16</t>
  </si>
  <si>
    <t>55343023R1</t>
  </si>
  <si>
    <t>profil omítkový rohový PVC 20x20mm</t>
  </si>
  <si>
    <t>913573353</t>
  </si>
  <si>
    <t>Ostatní konstrukce a práce, bourání</t>
  </si>
  <si>
    <t>17</t>
  </si>
  <si>
    <t>949101111</t>
  </si>
  <si>
    <t>Lešení pomocné pracovní pro objekty pozemních staveb pro zatížení do 150 kg/m2, o výšce lešeňové podlahy do 1,9 m</t>
  </si>
  <si>
    <t>1538864612</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</si>
  <si>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</si>
  <si>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21,13+222,3+231,32</t>
  </si>
  <si>
    <t>18</t>
  </si>
  <si>
    <t>952901111</t>
  </si>
  <si>
    <t>Vyčištění budov nebo objektů před předáním do užívání budov bytové nebo občanské výstavby, světlé výšky podlaží do 4 m</t>
  </si>
  <si>
    <t>-729814721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</si>
  <si>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</si>
  <si>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474,75</t>
  </si>
  <si>
    <t>19</t>
  </si>
  <si>
    <t>962031132</t>
  </si>
  <si>
    <t>Bourání příček z cihel, tvárnic nebo příčkovek z cihel pálených, plných nebo dutých na maltu vápennou nebo vápenocementovou, tl. do 100 mm</t>
  </si>
  <si>
    <t>-478417079</t>
  </si>
  <si>
    <t>"111,112" 1*3,2+2*3,2</t>
  </si>
  <si>
    <t>"210, 211" 1,7*3</t>
  </si>
  <si>
    <t>20</t>
  </si>
  <si>
    <t>976072321</t>
  </si>
  <si>
    <t>Vybourání kovových madel, zábradlí, dvířek, zděří, kotevních želez komínových a topných dvířek, ventilací apod., plochy přes 0,30 m2, ze zdiva cihelného nebo kamenného</t>
  </si>
  <si>
    <t>kus</t>
  </si>
  <si>
    <t>270201291</t>
  </si>
  <si>
    <t>985111111</t>
  </si>
  <si>
    <t>Otlučení nebo odsekání vrstev omítek stěn</t>
  </si>
  <si>
    <t>1995506638</t>
  </si>
  <si>
    <t xml:space="preserve">Poznámka k souboru cen:_x000d_
1. Množství měrných jednotek se určuje v m2 odsekané nebo otlučené plochy. 2. V cenách -1111 až -1131 jsou započteny i náklady na: a) otlučení staré malty ze zdiva a vyčištění spár, b) odstranění zbytků malty z líce zdiva ocelovým kartáčem. 3. V cenách -1211 až -1233 jsou započteny i náklady na odsekání vrstvy rozrušeného betonu. 4. V cenách nejsou započteny náklady na tryskání pokladu pískem, očištění pokladu stlačeným vzduchem nebo tlakovou vodou; tyto práce se oceňují cenami souboru cen 985 13- Očištění ploch. </t>
  </si>
  <si>
    <t>997</t>
  </si>
  <si>
    <t>Přesun sutě</t>
  </si>
  <si>
    <t>22</t>
  </si>
  <si>
    <t>997013112</t>
  </si>
  <si>
    <t>Vnitrostaveništní doprava suti a vybouraných hmot vodorovně do 50 m svisle s použitím mechanizace pro budovy a haly výšky přes 6 do 9 m</t>
  </si>
  <si>
    <t>t</t>
  </si>
  <si>
    <t>-802758937</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</si>
  <si>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</si>
  <si>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23</t>
  </si>
  <si>
    <t>997013501</t>
  </si>
  <si>
    <t>Odvoz suti a vybouraných hmot na skládku nebo meziskládku se složením, na vzdálenost do 1 km</t>
  </si>
  <si>
    <t>-551855973</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</si>
  <si>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</si>
  <si>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24</t>
  </si>
  <si>
    <t>997013509</t>
  </si>
  <si>
    <t>Odvoz suti a vybouraných hmot na skládku nebo meziskládku se složením, na vzdálenost Příplatek k ceně za každý další i započatý 1 km přes 1 km</t>
  </si>
  <si>
    <t>644293042</t>
  </si>
  <si>
    <t>20,938*15 'Přepočtené koeficientem množství</t>
  </si>
  <si>
    <t>25</t>
  </si>
  <si>
    <t>997013831</t>
  </si>
  <si>
    <t>Poplatek za uložení stavebního odpadu na skládce (skládkovné) směsného stavebního a demoličního zatříděného do Katalogu odpadů pod kódem 170 904</t>
  </si>
  <si>
    <t>-1490448030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</si>
  <si>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</si>
  <si>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</si>
  <si>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</si>
  <si>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26</t>
  </si>
  <si>
    <t>998011002</t>
  </si>
  <si>
    <t>Přesun hmot pro budovy občanské výstavby, bydlení, výrobu a služby s nosnou svislou konstrukcí zděnou z cihel, tvárnic nebo kamene vodorovná dopravní vzdálenost do 100 m pro budovy výšky přes 6 do 12 m</t>
  </si>
  <si>
    <t>1803458236</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</si>
  <si>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</si>
  <si>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</si>
  <si>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</si>
  <si>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</si>
  <si>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</si>
  <si>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27</t>
  </si>
  <si>
    <t>711413111</t>
  </si>
  <si>
    <t>Izolace proti povrchové a podpovrchové vodě natěradly a tmely za studena na ploše vodorovné V těsnicí hmotou dvousložkovou bitumenovou</t>
  </si>
  <si>
    <t>-812022641</t>
  </si>
  <si>
    <t>"109" 1,24</t>
  </si>
  <si>
    <t>"110" 1,75</t>
  </si>
  <si>
    <t>"111,112" 11,2+5,55</t>
  </si>
  <si>
    <t>"113" 1,2</t>
  </si>
  <si>
    <t>"114" 1,28</t>
  </si>
  <si>
    <t>"210,211" 7,12+6,05</t>
  </si>
  <si>
    <t>"213" 1,19</t>
  </si>
  <si>
    <t>"214" 3,7</t>
  </si>
  <si>
    <t>28</t>
  </si>
  <si>
    <t>711413121</t>
  </si>
  <si>
    <t>Izolace proti povrchové a podpovrchové vodě natěradly a tmely za studena na ploše svislé S těsnicí hmotou dvousložkovou bitumenovou</t>
  </si>
  <si>
    <t>397575679</t>
  </si>
  <si>
    <t>3*0,6*3</t>
  </si>
  <si>
    <t>(2*0,9+1,4+0,9)*3</t>
  </si>
  <si>
    <t>3*1*3,2</t>
  </si>
  <si>
    <t>29</t>
  </si>
  <si>
    <t>998711102</t>
  </si>
  <si>
    <t>Přesun hmot pro izolace proti vodě, vlhkosti a plynům stanovený z hmotnosti přesunovaného materiálu vodorovná dopravní vzdálenost do 50 m v objektech výšky přes 6 do 12 m</t>
  </si>
  <si>
    <t>194632997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</si>
  <si>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</si>
  <si>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721</t>
  </si>
  <si>
    <t>Zdravotechnika - vnitřní kanalizace</t>
  </si>
  <si>
    <t>30</t>
  </si>
  <si>
    <t>721210817</t>
  </si>
  <si>
    <t>Demontáž kanalizačního příslušenství vpustí vanových DN 70</t>
  </si>
  <si>
    <t>-675933244</t>
  </si>
  <si>
    <t>31</t>
  </si>
  <si>
    <t>721211421</t>
  </si>
  <si>
    <t>Podlahové vpusti se svislým odtokem DN 50/75/110 mřížka nerez 115x115</t>
  </si>
  <si>
    <t>-598647559</t>
  </si>
  <si>
    <t>32</t>
  </si>
  <si>
    <t>721290822</t>
  </si>
  <si>
    <t>Vnitrostaveništní přemístění vybouraných (demontovaných) hmot vnitřní kanalizace vodorovně do 100 m v objektech výšky přes 6 do 12 m</t>
  </si>
  <si>
    <t>-484844537</t>
  </si>
  <si>
    <t>33</t>
  </si>
  <si>
    <t>7213009R1</t>
  </si>
  <si>
    <t>Tlakové pročištění kanalizace před a po rekonstrukci</t>
  </si>
  <si>
    <t>-1184424727</t>
  </si>
  <si>
    <t>34</t>
  </si>
  <si>
    <t>721R1</t>
  </si>
  <si>
    <t>Demontáž a montáž kanal. potrubí a armatur vč. likvidace původního potrubí a dodávkou nového materiálu, tlakové zkoušky</t>
  </si>
  <si>
    <t>-2116246086</t>
  </si>
  <si>
    <t>722</t>
  </si>
  <si>
    <t>Zdravotechnika - vnitřní vodovod</t>
  </si>
  <si>
    <t>35</t>
  </si>
  <si>
    <t>722R1</t>
  </si>
  <si>
    <t>Demontáž a montáž vodovodního potrubí a armatur vč. likvidace původního potrubí a dodávkou nového materiálu, tlakové zkoušky, proplach a desinfekce potrubí</t>
  </si>
  <si>
    <t>1143878196</t>
  </si>
  <si>
    <t>725</t>
  </si>
  <si>
    <t>Zdravotechnika - zařizovací předměty</t>
  </si>
  <si>
    <t>36</t>
  </si>
  <si>
    <t>725110811</t>
  </si>
  <si>
    <t>Demontáž klozetů splachovacích s nádrží nebo tlakovým splachovačem</t>
  </si>
  <si>
    <t>1918301943</t>
  </si>
  <si>
    <t>"1NP" 7</t>
  </si>
  <si>
    <t>"2NP" 5</t>
  </si>
  <si>
    <t>37</t>
  </si>
  <si>
    <t>725111132</t>
  </si>
  <si>
    <t>Zařízení záchodů splachovače nádržkové plastové nízkopoložené nebo vysokopoložené</t>
  </si>
  <si>
    <t>-1084481480</t>
  </si>
  <si>
    <t xml:space="preserve">Poznámka k souboru cen:_x000d_
1. V cenách -1351, -1361 není započten napájecí zdroj. 2. V cenách jsou započtená klozetová sedátka. </t>
  </si>
  <si>
    <t>"pro výlevky" 3</t>
  </si>
  <si>
    <t>38</t>
  </si>
  <si>
    <t>725112022</t>
  </si>
  <si>
    <t>Zařízení záchodů klozety keramické závěsné na nosné stěny s hlubokým splachováním odpad vodorovný</t>
  </si>
  <si>
    <t>1420473127</t>
  </si>
  <si>
    <t>7+6</t>
  </si>
  <si>
    <t>39</t>
  </si>
  <si>
    <t>725210821</t>
  </si>
  <si>
    <t>Demontáž umyvadel bez výtokových armatur umyvadel</t>
  </si>
  <si>
    <t>-788106828</t>
  </si>
  <si>
    <t>40</t>
  </si>
  <si>
    <t>725211601</t>
  </si>
  <si>
    <t>Umyvadla keramická bez výtokových armatur se zápachovou uzávěrkou připevněná na stěnu šrouby bílá bez sloupu nebo krytu na sifon 500 mm</t>
  </si>
  <si>
    <t>-51612525</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</si>
  <si>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</si>
  <si>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41</t>
  </si>
  <si>
    <t>725219102</t>
  </si>
  <si>
    <t>Umyvadla montáž umyvadel ostatních typů na šrouby do zdiva</t>
  </si>
  <si>
    <t>-2103770407</t>
  </si>
  <si>
    <t>42</t>
  </si>
  <si>
    <t>64221042.1</t>
  </si>
  <si>
    <t>dětské umyvádlo keramické závěsné s otvorem bílé</t>
  </si>
  <si>
    <t>480481684</t>
  </si>
  <si>
    <t>43</t>
  </si>
  <si>
    <t>725220832</t>
  </si>
  <si>
    <t>Demontáž van litinových volně stojících</t>
  </si>
  <si>
    <t>-1203050059</t>
  </si>
  <si>
    <t>44</t>
  </si>
  <si>
    <t>725241112</t>
  </si>
  <si>
    <t>Sprchové vaničky, boxy, kouty a zástěny sprchové vaničky akrylátové čtvercové 900x900 mm</t>
  </si>
  <si>
    <t>-1508489544</t>
  </si>
  <si>
    <t xml:space="preserve">Poznámka k souboru cen:_x000d_
1. Sprchové boxy jsou dodávány jako komplet včetně sprchové vaničky, zápachové uzávěrky a sprchové armatury. 2. V cenách -9101 až -9103 není započteno dodání sprchových vaniček, sprchových boxů a sprchových koutů. </t>
  </si>
  <si>
    <t>45</t>
  </si>
  <si>
    <t>725330820</t>
  </si>
  <si>
    <t>Demontáž výlevek bez výtokových armatur a bez nádrže a splachovacího potrubí diturvitových</t>
  </si>
  <si>
    <t>889222592</t>
  </si>
  <si>
    <t>46</t>
  </si>
  <si>
    <t>72533082R1</t>
  </si>
  <si>
    <t>Demontáž splachovací nádrže a splachovacího potrubí výlevek</t>
  </si>
  <si>
    <t>976875342</t>
  </si>
  <si>
    <t>47</t>
  </si>
  <si>
    <t>725331111</t>
  </si>
  <si>
    <t>Výlevky bez výtokových armatur a splachovací nádrže keramické se sklopnou plastovou mřížkou 425 mm</t>
  </si>
  <si>
    <t>790324523</t>
  </si>
  <si>
    <t>48</t>
  </si>
  <si>
    <t>725590812</t>
  </si>
  <si>
    <t>Vnitrostaveništní přemístění vybouraných (demontovaných) hmot zařizovacích předmětů vodorovně do 100 m v objektech výšky přes 6 do 12 m</t>
  </si>
  <si>
    <t>-16038249</t>
  </si>
  <si>
    <t>49</t>
  </si>
  <si>
    <t>725820801</t>
  </si>
  <si>
    <t>Demontáž baterií nástěnných do G 3/4</t>
  </si>
  <si>
    <t>-1944587429</t>
  </si>
  <si>
    <t>50</t>
  </si>
  <si>
    <t>725821312</t>
  </si>
  <si>
    <t>Baterie dřezové nástěnné pákové s otáčivým kulatým ústím a délkou ramínka 300 mm</t>
  </si>
  <si>
    <t>-359664611</t>
  </si>
  <si>
    <t xml:space="preserve">Poznámka k souboru cen:_x000d_
1. V ceně -1422 není započten napájecí zdroj. </t>
  </si>
  <si>
    <t>51</t>
  </si>
  <si>
    <t>725822654</t>
  </si>
  <si>
    <t>Baterie umyvadlové stojánkové automatické senzorové směšovací s termostatickým ventilem</t>
  </si>
  <si>
    <t>1670181744</t>
  </si>
  <si>
    <t xml:space="preserve">Poznámka k souboru cen:_x000d_
1. V cenách –2654, 56, -9101-9202 není započten napájecí zdroj. </t>
  </si>
  <si>
    <t>52</t>
  </si>
  <si>
    <t>725849413</t>
  </si>
  <si>
    <t>Baterie sprchové montáž nástěnných baterií termostatických</t>
  </si>
  <si>
    <t>1789806970</t>
  </si>
  <si>
    <t xml:space="preserve">Poznámka k souboru cen:_x000d_
1. V cenách –1353-54 není započten napájecí zdroj. </t>
  </si>
  <si>
    <t>53</t>
  </si>
  <si>
    <t>55145600.1</t>
  </si>
  <si>
    <t>baterie sprchová nástěnná termostatická 150mm chrom vč. sprch. soupravy</t>
  </si>
  <si>
    <t>1310172054</t>
  </si>
  <si>
    <t>54</t>
  </si>
  <si>
    <t>725860811</t>
  </si>
  <si>
    <t>Demontáž zápachových uzávěrek pro zařizovací předměty jednoduchých</t>
  </si>
  <si>
    <t>767029072</t>
  </si>
  <si>
    <t>55</t>
  </si>
  <si>
    <t>725861102</t>
  </si>
  <si>
    <t>Zápachové uzávěrky zařizovacích předmětů pro umyvadla DN 40</t>
  </si>
  <si>
    <t>1060597146</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</si>
  <si>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</si>
  <si>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56</t>
  </si>
  <si>
    <t>725865311</t>
  </si>
  <si>
    <t>Zápachové uzávěrky zařizovacích předmětů pro vany sprchových koutů s kulovým kloubem na odtoku DN 40/50</t>
  </si>
  <si>
    <t>815424625</t>
  </si>
  <si>
    <t>57</t>
  </si>
  <si>
    <t>725980123</t>
  </si>
  <si>
    <t>Dvířka 30/30</t>
  </si>
  <si>
    <t>-312914429</t>
  </si>
  <si>
    <t>726</t>
  </si>
  <si>
    <t>Zdravotechnika - předstěnové instalace</t>
  </si>
  <si>
    <t>58</t>
  </si>
  <si>
    <t>726111031</t>
  </si>
  <si>
    <t>Předstěnové instalační systémy pro zazdění do masivních zděných konstrukcí pro závěsné klozety ovládání zepředu, stavební výška 1080 mm</t>
  </si>
  <si>
    <t>128885863</t>
  </si>
  <si>
    <t xml:space="preserve">Poznámka k souboru cen:_x000d_
1. V cenách -1031, -1032 jsou započteny náklady na dodání ovládacích tlačítek. 2. V cenách -1202 až -1204 nejsou započteny náklady na dodání ovládacích tlačítek. 3. V cenách nejsou započteny náklady na dodávku zařizovacích předmětů. </t>
  </si>
  <si>
    <t>59</t>
  </si>
  <si>
    <t>998726112</t>
  </si>
  <si>
    <t>Přesun hmot pro instalační prefabrikáty stanovený z hmotnosti přesunovaného materiálu vodorovná dopravní vzdálenost do 50 m v objektech výšky přes 6 m do 12 m</t>
  </si>
  <si>
    <t>1138741859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</si>
  <si>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</si>
  <si>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733</t>
  </si>
  <si>
    <t>Ústřední vytápění - rozvodné potrubí</t>
  </si>
  <si>
    <t>60</t>
  </si>
  <si>
    <t>733121R41</t>
  </si>
  <si>
    <t>Úprava rozvodů ÚT pro výměnu radiátorů, vč armatur, vypuštění a napuštění rozvodů, odvzušnění, kontroly, zkoušky těsnosti rozvodů, dle prohlídky</t>
  </si>
  <si>
    <t>1232955164</t>
  </si>
  <si>
    <t xml:space="preserve">Poznámka k souboru cen:_x000d_
1. Cenami –2112 a -2113 se oceňuje rozvod potrubí jednotrubkových horizontálních soustav. 2. V cenách –2112 a -2113 je započteno úplné těleso spojky a příchytky potrubí. 3. V cenách –2112 a -2113 není započteno: a) krycí lišty potrubí vedeného nad podlahou, b) připojení horizontálního rozvodu na stoupací potrubí. 4. Cenami –2122 a -2123 se oceňuje napojení rozvodu na jednotlivá stoupací potrubí, popř. na měřicí nebo regulační armaturu přípojky topného okruhu. 5. V cenách –2122 a -2123 je započteno: a) úplné těleso přípojky, b) navaření hrdla přípojky. </t>
  </si>
  <si>
    <t>735</t>
  </si>
  <si>
    <t>Ústřední vytápění - otopná tělesa</t>
  </si>
  <si>
    <t>61</t>
  </si>
  <si>
    <t>735111810</t>
  </si>
  <si>
    <t>Demontáž otopných těles litinových článkových</t>
  </si>
  <si>
    <t>959177776</t>
  </si>
  <si>
    <t>"1NP"</t>
  </si>
  <si>
    <t>5*15*0,44</t>
  </si>
  <si>
    <t>3*13*0,44</t>
  </si>
  <si>
    <t>1*28*0,44</t>
  </si>
  <si>
    <t>1*20*0,44</t>
  </si>
  <si>
    <t>"2NP"</t>
  </si>
  <si>
    <t>2*15*0,44</t>
  </si>
  <si>
    <t>3*14*0,44</t>
  </si>
  <si>
    <t>1*32*0,44</t>
  </si>
  <si>
    <t>1*17*0,44</t>
  </si>
  <si>
    <t>1*6*0,44</t>
  </si>
  <si>
    <t>62</t>
  </si>
  <si>
    <t>735151571</t>
  </si>
  <si>
    <t>Otopná tělesa panelová dvoudesková PN 1,0 MPa, T do 110°C se dvěma přídavnými přestupními plochami výšky tělesa 600 mm stavební délky / výkonu 400 mm / 672 W</t>
  </si>
  <si>
    <t>-1554217236</t>
  </si>
  <si>
    <t xml:space="preserve">Poznámka k souboru cen:_x000d_
1. Ceny lze použít pro jakýkoli způsob připojení. </t>
  </si>
  <si>
    <t>63</t>
  </si>
  <si>
    <t>735151575</t>
  </si>
  <si>
    <t>Otopná tělesa panelová dvoudesková PN 1,0 MPa, T do 110°C se dvěma přídavnými přestupními plochami výšky tělesa 600 mm stavební délky / výkonu 800 mm / 1343 W</t>
  </si>
  <si>
    <t>1274143373</t>
  </si>
  <si>
    <t>64</t>
  </si>
  <si>
    <t>735151576</t>
  </si>
  <si>
    <t>Otopná tělesa panelová dvoudesková PN 1,0 MPa, T do 110°C se dvěma přídavnými přestupními plochami výšky tělesa 600 mm stavební délky / výkonu 900 mm / 1511 W</t>
  </si>
  <si>
    <t>-405080139</t>
  </si>
  <si>
    <t>65</t>
  </si>
  <si>
    <t>735151577</t>
  </si>
  <si>
    <t>Otopná tělesa panelová dvoudesková PN 1,0 MPa, T do 110°C se dvěma přídavnými přestupními plochami výšky tělesa 600 mm stavební délky / výkonu 1000 mm / 1679 W</t>
  </si>
  <si>
    <t>-2087101133</t>
  </si>
  <si>
    <t>66</t>
  </si>
  <si>
    <t>735151582</t>
  </si>
  <si>
    <t>Otopná tělesa panelová dvoudesková PN 1,0 MPa, T do 110°C se dvěma přídavnými přestupními plochami výšky tělesa 600 mm stavební délky / výkonu 1800 mm / 3022 W</t>
  </si>
  <si>
    <t>714148797</t>
  </si>
  <si>
    <t>67</t>
  </si>
  <si>
    <t>735151583</t>
  </si>
  <si>
    <t>Otopná tělesa panelová dvoudesková PN 1,0 MPa, T do 110°C se dvěma přídavnými přestupními plochami výšky tělesa 600 mm stavební délky / výkonu 2000 mm / 3358 W</t>
  </si>
  <si>
    <t>1376523923</t>
  </si>
  <si>
    <t>68</t>
  </si>
  <si>
    <t>735890802</t>
  </si>
  <si>
    <t>Vnitrostaveništní přemístění vybouraných (demontovaných) hmot otopných těles vodorovně do 100 m v objektech výšky přes 6 do 12 m</t>
  </si>
  <si>
    <t>38045587</t>
  </si>
  <si>
    <t>69</t>
  </si>
  <si>
    <t>998735102</t>
  </si>
  <si>
    <t>Přesun hmot pro otopná tělesa stanovený z hmotnosti přesunovaného materiálu vodorovná dopravní vzdálenost do 50 m v objektech výšky přes 6 do 12 m</t>
  </si>
  <si>
    <t>2012633845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</si>
  <si>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</si>
  <si>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763</t>
  </si>
  <si>
    <t>Konstrukce suché výstavby</t>
  </si>
  <si>
    <t>70</t>
  </si>
  <si>
    <t>763111811</t>
  </si>
  <si>
    <t>Demontáž příček ze sádrokartonových desek s nosnou konstrukcí z ocelových profilů jednoduchých, opláštění jednoduché</t>
  </si>
  <si>
    <t>180830725</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</si>
  <si>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</si>
  <si>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3,05*3,2</t>
  </si>
  <si>
    <t>71</t>
  </si>
  <si>
    <t>763131411</t>
  </si>
  <si>
    <t>Podhled ze sádrokartonových desek dvouvrstvá zavěšená spodní konstrukce z ocelových profilů CD, UD jednoduše opláštěná deskou standardní A, tl. 12,5 mm, bez TI</t>
  </si>
  <si>
    <t>1200179322</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</si>
  <si>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</si>
  <si>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"101" 10</t>
  </si>
  <si>
    <t>"106" 3,6</t>
  </si>
  <si>
    <t>"107" 4,82</t>
  </si>
  <si>
    <t>"108" 2,35</t>
  </si>
  <si>
    <t>"115" 16,79</t>
  </si>
  <si>
    <t>"116" 5,48</t>
  </si>
  <si>
    <t>"117" 13,14</t>
  </si>
  <si>
    <t>"118" 7,94</t>
  </si>
  <si>
    <t>"119" 29,23</t>
  </si>
  <si>
    <t>"120" 8,06</t>
  </si>
  <si>
    <t>"201" 9,21</t>
  </si>
  <si>
    <t>"204" 4,8</t>
  </si>
  <si>
    <t>"205" 4,93</t>
  </si>
  <si>
    <t xml:space="preserve">"208" 8,12 </t>
  </si>
  <si>
    <t>"209" 7,13</t>
  </si>
  <si>
    <t>"212" 11,72</t>
  </si>
  <si>
    <t>"215" 16,8</t>
  </si>
  <si>
    <t>"216" 32,89</t>
  </si>
  <si>
    <t>72</t>
  </si>
  <si>
    <t>763131451</t>
  </si>
  <si>
    <t>Podhled ze sádrokartonových desek dvouvrstvá zavěšená spodní konstrukce z ocelových profilů CD, UD jednoduše opláštěná deskou impregnovanou H2, tl. 12,5 mm, bez TI</t>
  </si>
  <si>
    <t>-840722372</t>
  </si>
  <si>
    <t>"111,112" 7,38+9,17</t>
  </si>
  <si>
    <t>"114"1,28</t>
  </si>
  <si>
    <t xml:space="preserve">"210,211" 5,31+7,69 </t>
  </si>
  <si>
    <t xml:space="preserve">"213" 1,19 </t>
  </si>
  <si>
    <t>73</t>
  </si>
  <si>
    <t>763131771</t>
  </si>
  <si>
    <t>Podhled ze sádrokartonových desek Příplatek k cenám za rovinnost kvality speciální tmelení kvality Q3</t>
  </si>
  <si>
    <t>1906618258</t>
  </si>
  <si>
    <t>197,01</t>
  </si>
  <si>
    <t>39,91</t>
  </si>
  <si>
    <t>193,82</t>
  </si>
  <si>
    <t>74</t>
  </si>
  <si>
    <t>763135011</t>
  </si>
  <si>
    <t>Montáž sádrokartonového podhledu z desek děrovaných včetně zavěšené dvouvrstvé konstrukce z ocelových profilů CD, UD se spárami tmelenými</t>
  </si>
  <si>
    <t>-1945953361</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</si>
  <si>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</si>
  <si>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"102" 56,85</t>
  </si>
  <si>
    <t>"103" 20,25</t>
  </si>
  <si>
    <t>"202" 56,25</t>
  </si>
  <si>
    <t>"203" 60,47</t>
  </si>
  <si>
    <t>75</t>
  </si>
  <si>
    <t>590305R1</t>
  </si>
  <si>
    <t>deska sdk akustická perforovaná s akustickými absorčními vlastnostnomi (např. RIGITON)</t>
  </si>
  <si>
    <t>65905242</t>
  </si>
  <si>
    <t>193,82*1,05 'Přepočtené koeficientem množství</t>
  </si>
  <si>
    <t>76</t>
  </si>
  <si>
    <t>763172311</t>
  </si>
  <si>
    <t>Instalační technika pro konstrukce ze sádrokartonových desek montáž revizních dvířek velikost 200 x 200 mm</t>
  </si>
  <si>
    <t>-1731734168</t>
  </si>
  <si>
    <t xml:space="preserve">Poznámka k souboru cen:_x000d_
1. V cenách montáže revizních klapek 763 17-1 a revizních dvířek 763 17-2 nejsou započteny náklady na jejich dodávku a dodávku pomocné konstrukce z profilů a spojek; tato dodávka se oceňuje ve specifikaci. 2. V cenách montáže nosičů zařizovacích předmětů 763 17-3 nejsou započteny náklady na jejich dodávku a dodávku spojovacího materiálu uchycení zařizovacích předmětů; tato dodávka se oceňuje ve specifikaci. </t>
  </si>
  <si>
    <t>77</t>
  </si>
  <si>
    <t>59030710</t>
  </si>
  <si>
    <t>dvířka revizní s automatickým zámkem 200x200mm</t>
  </si>
  <si>
    <t>-1522040313</t>
  </si>
  <si>
    <t>78</t>
  </si>
  <si>
    <t>7634112R1</t>
  </si>
  <si>
    <t>Sanitární příčky vhodné do mokrého prostředí dělící přepážky k WC</t>
  </si>
  <si>
    <t>-228019901</t>
  </si>
  <si>
    <t xml:space="preserve">Poznámka k souboru cen:_x000d_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 </t>
  </si>
  <si>
    <t>6*0,55*1</t>
  </si>
  <si>
    <t>79</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</si>
  <si>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</si>
  <si>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</si>
  <si>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-765129034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</si>
  <si>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</si>
  <si>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</si>
  <si>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</si>
  <si>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80</t>
  </si>
  <si>
    <t>7664118R1</t>
  </si>
  <si>
    <t>Demontáž obložení radiátorů</t>
  </si>
  <si>
    <t>1495297411</t>
  </si>
  <si>
    <t xml:space="preserve">Poznámka k souboru cen:_x000d_
1. Cenami nelze oceňovat demontáž obložení stěn výšky přes 2,5 m; tyto práce se oceňují cenami souboru cen 766 42-18 Demontáž obložení podhledů. </t>
  </si>
  <si>
    <t>81</t>
  </si>
  <si>
    <t>7664118R4</t>
  </si>
  <si>
    <t>Demontáž garnyží</t>
  </si>
  <si>
    <t>-1438179770</t>
  </si>
  <si>
    <t>82</t>
  </si>
  <si>
    <t>766662811</t>
  </si>
  <si>
    <t>Demontáž dveřních konstrukcí prahů dveří jednokřídlových</t>
  </si>
  <si>
    <t>594644407</t>
  </si>
  <si>
    <t>83</t>
  </si>
  <si>
    <t>766695212</t>
  </si>
  <si>
    <t>Montáž ostatních truhlářských konstrukcí prahů dveří jednokřídlových, šířky do 100 mm</t>
  </si>
  <si>
    <t>-2136862945</t>
  </si>
  <si>
    <t xml:space="preserve">Poznámka k souboru cen:_x000d_
1. Cenami -8111 a -8112 se oceňuje montáž vrat oboru JKPOV 611. 2. Cenami -97 . . nelze oceňovat venkovní krycí lišty balkónových dveří; tato montáž se oceňuje cenou -1610. </t>
  </si>
  <si>
    <t>84</t>
  </si>
  <si>
    <t>61187116</t>
  </si>
  <si>
    <t>práh dveřní dřevěný dubový tl 2cm dl 62cm š 10cm</t>
  </si>
  <si>
    <t>-512252381</t>
  </si>
  <si>
    <t>85</t>
  </si>
  <si>
    <t>61187156</t>
  </si>
  <si>
    <t>práh dveřní dřevěný dubový tl 2cm dl 82cm š 10cm</t>
  </si>
  <si>
    <t>-2110869</t>
  </si>
  <si>
    <t>86</t>
  </si>
  <si>
    <t>7666991R2</t>
  </si>
  <si>
    <t>Dodávka a montáž ostatních truhlářských konstrukcí - věšáky na ručníky, viz výpis doplňkových prvků</t>
  </si>
  <si>
    <t>1069058106</t>
  </si>
  <si>
    <t>87</t>
  </si>
  <si>
    <t>7666991R3</t>
  </si>
  <si>
    <t>Dodávka a montáž ostatních truhlářských konstrukcí - garnyž</t>
  </si>
  <si>
    <t>98365716</t>
  </si>
  <si>
    <t>88</t>
  </si>
  <si>
    <t>998766102</t>
  </si>
  <si>
    <t>Přesun hmot pro konstrukce truhlářské stanovený z hmotnosti přesunovaného materiálu vodorovná dopravní vzdálenost do 50 m v objektech výšky přes 6 do 12 m</t>
  </si>
  <si>
    <t>-2099623193</t>
  </si>
  <si>
    <t>771</t>
  </si>
  <si>
    <t>Podlahy z dlaždic</t>
  </si>
  <si>
    <t>89</t>
  </si>
  <si>
    <t>771571810</t>
  </si>
  <si>
    <t>Demontáž podlah z dlaždic keramických kladených do malty</t>
  </si>
  <si>
    <t>1449298746</t>
  </si>
  <si>
    <t>90</t>
  </si>
  <si>
    <t>771574131</t>
  </si>
  <si>
    <t>Montáž podlah z dlaždic keramických lepených flexibilním lepidlem režných nebo glazovaných protiskluzných nebo reliefovaných do 50 ks/ m2</t>
  </si>
  <si>
    <t>1979086272</t>
  </si>
  <si>
    <t>91</t>
  </si>
  <si>
    <t>59761290</t>
  </si>
  <si>
    <t xml:space="preserve">dlaždice keramické podlahové  (barevné) přes 9 do 12 ks/m2</t>
  </si>
  <si>
    <t>-2119548134</t>
  </si>
  <si>
    <t>92</t>
  </si>
  <si>
    <t>771579191</t>
  </si>
  <si>
    <t>Montáž podlah z dlaždic keramických Příplatek k cenám za plochu do 5 m2 jednotlivě</t>
  </si>
  <si>
    <t>1001915111</t>
  </si>
  <si>
    <t>93</t>
  </si>
  <si>
    <t>771579192</t>
  </si>
  <si>
    <t>Montáž podlah z dlaždic keramických Příplatek k cenám za podlahy v omezeném prostoru</t>
  </si>
  <si>
    <t>-1763897806</t>
  </si>
  <si>
    <t>94</t>
  </si>
  <si>
    <t>771591111</t>
  </si>
  <si>
    <t>Podlahy - ostatní práce penetrace podkladu</t>
  </si>
  <si>
    <t>1889080043</t>
  </si>
  <si>
    <t xml:space="preserve">Poznámka k souboru cen:_x000d_
1. Množství měrných jednotek u ceny -1185 se stanoví podle počtu řezaných dlaždic, nezávisle na jejich velikosti. 2. Položkou -1185 lze ocenit provádění více řezů na jednom kusu dlažby. </t>
  </si>
  <si>
    <t>40,28*2</t>
  </si>
  <si>
    <t>95</t>
  </si>
  <si>
    <t>771990112</t>
  </si>
  <si>
    <t>Vyrovnání podkladní vrstvy samonivelační stěrkou tl. 4 mm, min. pevnosti 30 MPa</t>
  </si>
  <si>
    <t>8078796</t>
  </si>
  <si>
    <t xml:space="preserve">Poznámka k souboru cen:_x000d_
1. V cenách souboru cen 771 99-01 jsou započteny i náklady na dodání samonivelační stěrky. </t>
  </si>
  <si>
    <t>96</t>
  </si>
  <si>
    <t>771990192</t>
  </si>
  <si>
    <t>Vyrovnání podkladní vrstvy samonivelační stěrkou tl. 4 mm, min. pevnosti Příplatek k cenám za každý další 1 mm tloušťky, min. pevnosti 30 MPa</t>
  </si>
  <si>
    <t>998266107</t>
  </si>
  <si>
    <t>40,28*6 'Přepočtené koeficientem množství</t>
  </si>
  <si>
    <t>97</t>
  </si>
  <si>
    <t>998771102</t>
  </si>
  <si>
    <t>Přesun hmot pro podlahy z dlaždic stanovený z hmotnosti přesunovaného materiálu vodorovná dopravní vzdálenost do 50 m v objektech výšky přes 6 do 12 m</t>
  </si>
  <si>
    <t>221296835</t>
  </si>
  <si>
    <t>776</t>
  </si>
  <si>
    <t>Podlahy povlakové</t>
  </si>
  <si>
    <t>98</t>
  </si>
  <si>
    <t>776121111</t>
  </si>
  <si>
    <t>Příprava podkladu penetrace vodou ředitelná na savý podklad (válečkováním) ředěná v poměru 1:3 podlah</t>
  </si>
  <si>
    <t>-2035841305</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</si>
  <si>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</si>
  <si>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99</t>
  </si>
  <si>
    <t>776141124</t>
  </si>
  <si>
    <t>Příprava podkladu vyrovnání samonivelační stěrkou podlah min.pevnosti 30 MPa, tloušťky přes 8 do 10 mm</t>
  </si>
  <si>
    <t>-1679257537</t>
  </si>
  <si>
    <t>"103"4,05*(3,4+1,6)</t>
  </si>
  <si>
    <t>"203" 7,35*8,15</t>
  </si>
  <si>
    <t>100</t>
  </si>
  <si>
    <t>776201812</t>
  </si>
  <si>
    <t>Demontáž povlakových podlahovin lepených ručně s podložkou</t>
  </si>
  <si>
    <t>-1293239505</t>
  </si>
  <si>
    <t>101</t>
  </si>
  <si>
    <t>776212111</t>
  </si>
  <si>
    <t>Montáž textilních podlahovin volným položením s podlepením spojů páskou pásů</t>
  </si>
  <si>
    <t>-1776745848</t>
  </si>
  <si>
    <t xml:space="preserve">Poznámka k souboru cen:_x000d_
1. V cenách 776 21-2111 a 776 21-2121 montáž volným položením jsou započteny i náklady na dodávku pásky. </t>
  </si>
  <si>
    <t>102</t>
  </si>
  <si>
    <t>69751055</t>
  </si>
  <si>
    <t>koberec v rolích š 4m, střižená všívaná smyčka, vlákno 680g/m2, Polyamide, zátěž 33, útlum 24dB, Cfl S1,R ≤ 1000MΩ</t>
  </si>
  <si>
    <t>342039864</t>
  </si>
  <si>
    <t>59,903*1,1 'Přepočtené koeficientem množství</t>
  </si>
  <si>
    <t>103</t>
  </si>
  <si>
    <t>776221111</t>
  </si>
  <si>
    <t>Montáž podlahovin z PVC lepením standardním lepidlem z pásů standardních</t>
  </si>
  <si>
    <t>-287444570</t>
  </si>
  <si>
    <t>104</t>
  </si>
  <si>
    <t>28411000</t>
  </si>
  <si>
    <t>PVC heterogenní zátěžové antibakteriální nášlapná vrstva 0,90mm R 10 zátěž 34/43 otlak do 0,03mm hořlavost Bfl S1</t>
  </si>
  <si>
    <t>447944749</t>
  </si>
  <si>
    <t>20,25*1,1 'Přepočtené koeficientem množství</t>
  </si>
  <si>
    <t>105</t>
  </si>
  <si>
    <t>776223111</t>
  </si>
  <si>
    <t>Montáž podlahovin z PVC spoj podlah svařováním za tepla (včetně frézování)</t>
  </si>
  <si>
    <t>330715866</t>
  </si>
  <si>
    <t>5+7,35</t>
  </si>
  <si>
    <t>106</t>
  </si>
  <si>
    <t>776410811</t>
  </si>
  <si>
    <t>Demontáž soklíků nebo lišt pryžových nebo plastových</t>
  </si>
  <si>
    <t>-2064646086</t>
  </si>
  <si>
    <t>"103"2*(4,05+3,4+1,6+3,05)</t>
  </si>
  <si>
    <t>"203" 2*(7,35+8,15)</t>
  </si>
  <si>
    <t>107</t>
  </si>
  <si>
    <t>776411111</t>
  </si>
  <si>
    <t>Montáž soklíků lepením obvodových, výšky do 80 mm</t>
  </si>
  <si>
    <t>1490623475</t>
  </si>
  <si>
    <t>108</t>
  </si>
  <si>
    <t>28411007</t>
  </si>
  <si>
    <t>lišta soklová PVC 15 x 50 mm</t>
  </si>
  <si>
    <t>-86039368</t>
  </si>
  <si>
    <t>24,5098039215686*1,02 'Přepočtené koeficientem množství</t>
  </si>
  <si>
    <t>109</t>
  </si>
  <si>
    <t>69751200</t>
  </si>
  <si>
    <t>lišta kobercová 5 x 0,7 cm</t>
  </si>
  <si>
    <t>-2009993049</t>
  </si>
  <si>
    <t>31,3725490196078*1,02 'Přepočtené koeficientem množství</t>
  </si>
  <si>
    <t>110</t>
  </si>
  <si>
    <t>776421312</t>
  </si>
  <si>
    <t>Montáž lišt přechodových šroubovaných</t>
  </si>
  <si>
    <t>-1527370895</t>
  </si>
  <si>
    <t>1,9+2</t>
  </si>
  <si>
    <t>111</t>
  </si>
  <si>
    <t>55343119</t>
  </si>
  <si>
    <t>profil přechodový Al narážecí 40 mm dub, buk, javor, třešeň</t>
  </si>
  <si>
    <t>-1627478412</t>
  </si>
  <si>
    <t>112</t>
  </si>
  <si>
    <t>998776102</t>
  </si>
  <si>
    <t>Přesun hmot pro podlahy povlakové stanovený z hmotnosti přesunovaného materiálu vodorovná dopravní vzdálenost do 50 m v objektech výšky přes 6 do 12 m</t>
  </si>
  <si>
    <t>1807727340</t>
  </si>
  <si>
    <t>781</t>
  </si>
  <si>
    <t>Dokončovací práce - obklady</t>
  </si>
  <si>
    <t>113</t>
  </si>
  <si>
    <t>781411810</t>
  </si>
  <si>
    <t>Demontáž obkladů z obkladaček pórovinových kladených do malty</t>
  </si>
  <si>
    <t>414906362</t>
  </si>
  <si>
    <t>"111,112" 2,1*(2,35+2,25+1,1*2+2,2-0,7+4,6+1,85*2+2*2+2,65)</t>
  </si>
  <si>
    <t>"113" 2*(0,8+1,6)*2,1-0,7*2</t>
  </si>
  <si>
    <t>"114" 2*(0,85+1,6)*2,1-2*0,7*2</t>
  </si>
  <si>
    <t>"210,211" 2,1*(2,7*2+0,6*4+0,5+2,2+0,6+0,1+1,15+1,85+0,05+2,65)-0,9*2</t>
  </si>
  <si>
    <t>"213" 2*(0,85+1,4)*2,1-0,7*2</t>
  </si>
  <si>
    <t>"214" 2*(1,7+1+1,4+0,8)*2,1-2*0,7*2</t>
  </si>
  <si>
    <t>114</t>
  </si>
  <si>
    <t>781414115</t>
  </si>
  <si>
    <t>Montáž obkladů vnitřních stěn z obkladaček a dekorů (listel) pórovinových lepených flexibilním lepidlem z obkladaček pravoúhlých přes 45 do 50 ks/m2</t>
  </si>
  <si>
    <t>1911657267</t>
  </si>
  <si>
    <t>"109" (2*(1,3+1,03)-0,7)*2,02</t>
  </si>
  <si>
    <t>"110" (2*(1,7+1,03)-0,7*2)*2,02</t>
  </si>
  <si>
    <t>"111,112" 2,02*(2,35+2,25+1*2+0,1+2,2-0,7+4,6+1,85+4,55)+1,5*4,1</t>
  </si>
  <si>
    <t>"113" 2*(0,8+1,6)*2,02-0,7*2,02</t>
  </si>
  <si>
    <t>"114" 2*(0,85+1,6)*2,02-2*0,7*2,02</t>
  </si>
  <si>
    <t>"210,211" 2,02*(2,7*2+0,6*4+0,5+2,2+0,6+0,1+1,15+1,85+2,6+1,99-0,9)+(1,7*2+0,1)*1,5</t>
  </si>
  <si>
    <t>"213" 2*(0,85+1,4)*2,02-0,7*2,02</t>
  </si>
  <si>
    <t>"214" 2*(1,7+1+1,4+0,8)*2,02-2*0,7*2,02</t>
  </si>
  <si>
    <t>115</t>
  </si>
  <si>
    <t>59761001.1</t>
  </si>
  <si>
    <t>obkládačky keramické koupelnové (barevné) 150x150</t>
  </si>
  <si>
    <t>192799851</t>
  </si>
  <si>
    <t>142,518*1,2 'Přepočtené koeficientem množství</t>
  </si>
  <si>
    <t>116</t>
  </si>
  <si>
    <t>781419194</t>
  </si>
  <si>
    <t>Montáž obkladů vnitřních stěn z obkladaček a dekorů (listel) pórovinových Příplatek k cenám obkladaček za vyrovnání nerovného povrchu</t>
  </si>
  <si>
    <t>76723867</t>
  </si>
  <si>
    <t>117</t>
  </si>
  <si>
    <t>781419191</t>
  </si>
  <si>
    <t>Montáž obkladů vnitřních stěn z obkladaček a dekorů (listel) pórovinových Příplatek k cenám obkladaček za plochu do 10 m2 jednotlivě</t>
  </si>
  <si>
    <t>-1141741674</t>
  </si>
  <si>
    <t>118</t>
  </si>
  <si>
    <t>781419192</t>
  </si>
  <si>
    <t>Montáž obkladů vnitřních stěn z obkladaček a dekorů (listel) pórovinových Příplatek k cenám obkladaček za obklady v omezeném prostoru</t>
  </si>
  <si>
    <t>-317961465</t>
  </si>
  <si>
    <t>119</t>
  </si>
  <si>
    <t>781491012</t>
  </si>
  <si>
    <t>Montáž zrcadel lepených silikonovým tmelem na podkladní omítku, plochy přes 1 m2</t>
  </si>
  <si>
    <t>-1626376503</t>
  </si>
  <si>
    <t>2,35*0,45*2</t>
  </si>
  <si>
    <t>1,7*0,45*1</t>
  </si>
  <si>
    <t>2*0,45*1</t>
  </si>
  <si>
    <t>0,85*0,45*3</t>
  </si>
  <si>
    <t>120</t>
  </si>
  <si>
    <t>63465122</t>
  </si>
  <si>
    <t>zrcadlo nemontované čiré tl 3mm max. rozměr 3210x2250mm</t>
  </si>
  <si>
    <t>-1268625738</t>
  </si>
  <si>
    <t>4,928*1,1 'Přepočtené koeficientem množství</t>
  </si>
  <si>
    <t>121</t>
  </si>
  <si>
    <t>781494111</t>
  </si>
  <si>
    <t>Ostatní prvky plastové profily ukončovací a dilatační lepené flexibilním lepidlem rohové</t>
  </si>
  <si>
    <t>-313971670</t>
  </si>
  <si>
    <t xml:space="preserve">Poznámka k souboru cen:_x000d_
1. Množství měrných jednotek u ceny -5185 se stanoví podle počtu řezaných obkladaček, nezávisle na jejich velikosti. 2. Položkou -5185 lze ocenit provádění více řezů na jednom kusu obkladu. </t>
  </si>
  <si>
    <t>2,02*(4+4+16+4+4+18+4+8)</t>
  </si>
  <si>
    <t>2*(1,03+2+1+3+0,8+1,7++1+2,7+0,85)</t>
  </si>
  <si>
    <t>122</t>
  </si>
  <si>
    <t>781494511</t>
  </si>
  <si>
    <t>Ostatní prvky plastové profily ukončovací a dilatační lepené flexibilním lepidlem ukončovací</t>
  </si>
  <si>
    <t>1981872498</t>
  </si>
  <si>
    <t>2*2,02*(2+1+4+2+1+3+1+2)</t>
  </si>
  <si>
    <t>4+1,2*2+1,03+2,35+2,25+1*3+2,2+1,6+1,85+3+4,55+1,6*3+0,85+0,8*2+4,55*2+2,7+0,6*4+0,85+1,25*3+1,7+1</t>
  </si>
  <si>
    <t>123</t>
  </si>
  <si>
    <t>781495111</t>
  </si>
  <si>
    <t>Ostatní prvky ostatní práce penetrace podkladu</t>
  </si>
  <si>
    <t>-1250413865</t>
  </si>
  <si>
    <t>124</t>
  </si>
  <si>
    <t>781544210</t>
  </si>
  <si>
    <t>Montáž obkladů ostění z obkladaček hutných nebo polohutných lepených flexibilním lepidlem rámovkami, vel. 200 x 150 mm</t>
  </si>
  <si>
    <t>-212269677</t>
  </si>
  <si>
    <t>4*2*0,35</t>
  </si>
  <si>
    <t>125</t>
  </si>
  <si>
    <t>1163549663</t>
  </si>
  <si>
    <t>5,6*1,1 'Přepočtené koeficientem množství</t>
  </si>
  <si>
    <t>126</t>
  </si>
  <si>
    <t>781644230</t>
  </si>
  <si>
    <t>Montáž obkladů parapetů z obkladaček hutných nebo polohutných lepených flexibilním lepidlem okapnice 200 x 200 mm</t>
  </si>
  <si>
    <t>-835913538</t>
  </si>
  <si>
    <t>0,6*5</t>
  </si>
  <si>
    <t>1,2*3+0,6</t>
  </si>
  <si>
    <t>127</t>
  </si>
  <si>
    <t>1069969799</t>
  </si>
  <si>
    <t>7,2*1,1 'Přepočtené koeficientem množství</t>
  </si>
  <si>
    <t>128</t>
  </si>
  <si>
    <t>998781102</t>
  </si>
  <si>
    <t>Přesun hmot pro obklady keramické stanovený z hmotnosti přesunovaného materiálu vodorovná dopravní vzdálenost do 50 m v objektech výšky přes 6 do 12 m</t>
  </si>
  <si>
    <t>1648655461</t>
  </si>
  <si>
    <t>783</t>
  </si>
  <si>
    <t>Dokončovací práce - nátěry</t>
  </si>
  <si>
    <t>129</t>
  </si>
  <si>
    <t>783306801</t>
  </si>
  <si>
    <t>Odstranění nátěrů ze zámečnických konstrukcí obroušením</t>
  </si>
  <si>
    <t>-2072884523</t>
  </si>
  <si>
    <t>(15+13)*2</t>
  </si>
  <si>
    <t>130</t>
  </si>
  <si>
    <t>783314203</t>
  </si>
  <si>
    <t>Základní antikorozní nátěr zámečnických konstrukcí jednonásobný syntetický samozákladující</t>
  </si>
  <si>
    <t>1412741063</t>
  </si>
  <si>
    <t>131</t>
  </si>
  <si>
    <t>783315101</t>
  </si>
  <si>
    <t>Mezinátěr zámečnických konstrukcí jednonásobný syntetický standardní</t>
  </si>
  <si>
    <t>-613073470</t>
  </si>
  <si>
    <t>132</t>
  </si>
  <si>
    <t>783317101</t>
  </si>
  <si>
    <t>Krycí nátěr (email) zámečnických konstrukcí jednonásobný syntetický standardní</t>
  </si>
  <si>
    <t>1511499838</t>
  </si>
  <si>
    <t>784</t>
  </si>
  <si>
    <t>Dokončovací práce - malby a tapety</t>
  </si>
  <si>
    <t>133</t>
  </si>
  <si>
    <t>784121001</t>
  </si>
  <si>
    <t>Oškrabání malby v místnostech výšky do 3,80 m</t>
  </si>
  <si>
    <t>-1635161499</t>
  </si>
  <si>
    <t xml:space="preserve">Poznámka k souboru cen:_x000d_
1. Cenami souboru cen se oceňuje jakýkoli počet současně škrabaných vrstev barvy. </t>
  </si>
  <si>
    <t>"sklep strop" 21,13</t>
  </si>
  <si>
    <t>134</t>
  </si>
  <si>
    <t>784181101</t>
  </si>
  <si>
    <t>Penetrace podkladu jednonásobná základní akrylátová v místnostech výšky do 3,80 m</t>
  </si>
  <si>
    <t>-1091153442</t>
  </si>
  <si>
    <t>135</t>
  </si>
  <si>
    <t>784181111</t>
  </si>
  <si>
    <t>Penetrace podkladu jednonásobná základní silikátová v místnostech výšky do 3,80 m</t>
  </si>
  <si>
    <t>25986247</t>
  </si>
  <si>
    <t>136</t>
  </si>
  <si>
    <t>784211101</t>
  </si>
  <si>
    <t>Malby z malířských směsí otěruvzdorných za mokra dvojnásobné, bílé za mokra otěruvzdorné výborně v místnostech výšky do 3,80 m</t>
  </si>
  <si>
    <t>1888184565</t>
  </si>
  <si>
    <t>"Stropy" 222,3+231,32</t>
  </si>
  <si>
    <t>137</t>
  </si>
  <si>
    <t>784321031</t>
  </si>
  <si>
    <t>Malby silikátové dvojnásobné, bílé v místnostech výšky do 3,80 m</t>
  </si>
  <si>
    <t>-1457665745</t>
  </si>
  <si>
    <t>"Sklep M008" (4,3+1,8*2)*2,2+(4,3+3,1*2+0,46*2)*3,4+(2*2+0,9+0,4*2+0,6)*0,4-2*(1,15+0,9)+21,13</t>
  </si>
  <si>
    <t>138</t>
  </si>
  <si>
    <t>7843210R1</t>
  </si>
  <si>
    <t>Malby omyvatelné dvojnásobné, do výšky 1,2m</t>
  </si>
  <si>
    <t>-1765069156</t>
  </si>
  <si>
    <t>"102" 2*(5+11,3+0,46+0,3)*1,2-2*0,9*1,2-2*1,2</t>
  </si>
  <si>
    <t>"103" 2*(4,05+5)*1,2-2*1,2</t>
  </si>
  <si>
    <t>"106" 2*(2+1,8)*1,2-0,9*1,2</t>
  </si>
  <si>
    <t>"107" 2*(2,5+1,8)*1,2-0,9*1,2</t>
  </si>
  <si>
    <t>"108" 2*(2,35+1)*1,2</t>
  </si>
  <si>
    <t>"115" 2*(4,6+3,65)*1,2-0,9*1,2</t>
  </si>
  <si>
    <t>"116" 2*(1,5+3,65)*1,2-0,9*1,2</t>
  </si>
  <si>
    <t>"117" 2*(3,6+3,65)*1,2-2*0,9*1,2</t>
  </si>
  <si>
    <t>"118" 2*(3,65+2,1)*1,2-2*0,9*1,2-1,1*1,2-1,7*1,2</t>
  </si>
  <si>
    <t>"119" 2*(12+4)*1,2-5*0,9*1,2-2*0,7*1,2-1,7*1,2-2,5*1,2</t>
  </si>
  <si>
    <t>"120" 2*(2,95+2,35)*1,2-1,2*1,2-0,7*1,2-2,5*1,2-1*1,2</t>
  </si>
  <si>
    <t>"202" 2*(11,3+5+0,46)*1,2-3*0,9*1,2-1,9*1,2</t>
  </si>
  <si>
    <t>"203" 2*(7,35+8,15)*1,2-2*0,9*1,2-1,9*1,2</t>
  </si>
  <si>
    <t>"204" 2*(2,2+2,1)*1,2-0,9*1,2</t>
  </si>
  <si>
    <t>"205" 2*(2,25+2,1)*1,2-0,9*1,2</t>
  </si>
  <si>
    <t>"208" 2*(2,85+2,85)*1,2-0,9*1,2</t>
  </si>
  <si>
    <t>"209" 2*(2,85*2,5)*1,2-0,9*1,2</t>
  </si>
  <si>
    <t>"215" 2*(3,55+2,35+3,25)*1,2+(2*1,6+2,35)*1,2+2*((6,2+4,6)/2*3,6)-(2,5+3,25)*1,2</t>
  </si>
  <si>
    <t>HZS</t>
  </si>
  <si>
    <t>Hodinové zúčtovací sazby</t>
  </si>
  <si>
    <t>139</t>
  </si>
  <si>
    <t>HZS1291.1</t>
  </si>
  <si>
    <t>Hodinové zúčtovací sazby profesí HSV, vyklízecí práce</t>
  </si>
  <si>
    <t>hod</t>
  </si>
  <si>
    <t>512</t>
  </si>
  <si>
    <t>-222148739</t>
  </si>
  <si>
    <t>02 - Elektroinstalace</t>
  </si>
  <si>
    <t>M - Práce a dodávky M</t>
  </si>
  <si>
    <t xml:space="preserve">    21-M - Elektromontáže</t>
  </si>
  <si>
    <t>Práce a dodávky M</t>
  </si>
  <si>
    <t>21-M</t>
  </si>
  <si>
    <t>Elektromontáže</t>
  </si>
  <si>
    <t>ELSIL</t>
  </si>
  <si>
    <t>Viz samostatný rozpočet elektroinstalce silnoproud</t>
  </si>
  <si>
    <t>198276118</t>
  </si>
  <si>
    <t>ELSLA</t>
  </si>
  <si>
    <t>Viz samostatný rozpočet elektroinstalce slaboproud</t>
  </si>
  <si>
    <t>1901880611</t>
  </si>
  <si>
    <t>03 - VRN</t>
  </si>
  <si>
    <t>VRN - Vedlejší rozpočtové náklady</t>
  </si>
  <si>
    <t xml:space="preserve">    VRN1 - Průzkumné, geodetické a projektové práce</t>
  </si>
  <si>
    <t xml:space="preserve">    VRN3 - Zařízení staveniště</t>
  </si>
  <si>
    <t xml:space="preserve">    VRN4 - Inženýrská činnost</t>
  </si>
  <si>
    <t>Vedlejší rozpočtové náklady</t>
  </si>
  <si>
    <t>VRN1</t>
  </si>
  <si>
    <t>Průzkumné, geodetické a projektové práce</t>
  </si>
  <si>
    <t>011002000</t>
  </si>
  <si>
    <t>Průzkumné práce, kamerový průzkum skrytých konstrukcí a vedení</t>
  </si>
  <si>
    <t>…</t>
  </si>
  <si>
    <t>1024</t>
  </si>
  <si>
    <t>2021051659</t>
  </si>
  <si>
    <t>VRN3</t>
  </si>
  <si>
    <t>Zařízení staveniště</t>
  </si>
  <si>
    <t>030001000</t>
  </si>
  <si>
    <t>1687644860</t>
  </si>
  <si>
    <t>VRN4</t>
  </si>
  <si>
    <t>Inženýrská činnost</t>
  </si>
  <si>
    <t>045002000</t>
  </si>
  <si>
    <t>Kompletační a koordinační činnost</t>
  </si>
  <si>
    <t>-494743170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</si>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</sst>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29</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32</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33</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34</v>
      </c>
      <c r="AO13" s="28"/>
      <c r="AP13" s="28"/>
      <c r="AQ13" s="30"/>
      <c r="BE13" s="38"/>
      <c r="BS13" s="23" t="s">
        <v>8</v>
      </c>
    </row>
    <row r="14">
      <c r="B14" s="27"/>
      <c r="C14" s="28"/>
      <c r="D14" s="28"/>
      <c r="E14" s="41" t="s">
        <v>34</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34</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35</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36</v>
      </c>
      <c r="AO16" s="28"/>
      <c r="AP16" s="28"/>
      <c r="AQ16" s="30"/>
      <c r="BE16" s="38"/>
      <c r="BS16" s="23" t="s">
        <v>6</v>
      </c>
    </row>
    <row r="17" ht="18.48" customHeight="1">
      <c r="B17" s="27"/>
      <c r="C17" s="28"/>
      <c r="D17" s="28"/>
      <c r="E17" s="34" t="s">
        <v>37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38</v>
      </c>
      <c r="AO17" s="28"/>
      <c r="AP17" s="28"/>
      <c r="AQ17" s="30"/>
      <c r="BE17" s="38"/>
      <c r="BS17" s="23" t="s">
        <v>39</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41</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42</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43</v>
      </c>
      <c r="M25" s="51"/>
      <c r="N25" s="51"/>
      <c r="O25" s="51"/>
      <c r="P25" s="46"/>
      <c r="Q25" s="46"/>
      <c r="R25" s="46"/>
      <c r="S25" s="46"/>
      <c r="T25" s="46"/>
      <c r="U25" s="46"/>
      <c r="V25" s="46"/>
      <c r="W25" s="51" t="s">
        <v>44</v>
      </c>
      <c r="X25" s="51"/>
      <c r="Y25" s="51"/>
      <c r="Z25" s="51"/>
      <c r="AA25" s="51"/>
      <c r="AB25" s="51"/>
      <c r="AC25" s="51"/>
      <c r="AD25" s="51"/>
      <c r="AE25" s="51"/>
      <c r="AF25" s="46"/>
      <c r="AG25" s="46"/>
      <c r="AH25" s="46"/>
      <c r="AI25" s="46"/>
      <c r="AJ25" s="46"/>
      <c r="AK25" s="51" t="s">
        <v>45</v>
      </c>
      <c r="AL25" s="51"/>
      <c r="AM25" s="51"/>
      <c r="AN25" s="51"/>
      <c r="AO25" s="51"/>
      <c r="AP25" s="46"/>
      <c r="AQ25" s="50"/>
      <c r="BE25" s="38"/>
    </row>
    <row r="26" s="2" customFormat="1" ht="14.4" customHeight="1">
      <c r="B26" s="52"/>
      <c r="C26" s="53"/>
      <c r="D26" s="54" t="s">
        <v>46</v>
      </c>
      <c r="E26" s="53"/>
      <c r="F26" s="54" t="s">
        <v>47</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48</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49</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50</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51</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52</v>
      </c>
      <c r="E32" s="60"/>
      <c r="F32" s="60"/>
      <c r="G32" s="60"/>
      <c r="H32" s="60"/>
      <c r="I32" s="60"/>
      <c r="J32" s="60"/>
      <c r="K32" s="60"/>
      <c r="L32" s="60"/>
      <c r="M32" s="60"/>
      <c r="N32" s="60"/>
      <c r="O32" s="60"/>
      <c r="P32" s="60"/>
      <c r="Q32" s="60"/>
      <c r="R32" s="60"/>
      <c r="S32" s="60"/>
      <c r="T32" s="61" t="s">
        <v>53</v>
      </c>
      <c r="U32" s="60"/>
      <c r="V32" s="60"/>
      <c r="W32" s="60"/>
      <c r="X32" s="62" t="s">
        <v>54</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55</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18025B</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Výměna elektroinstalace a stavební úpravy MŠ Sokolovská, Odry</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 xml:space="preserve">Sokolovská </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25. 3. 2019</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Město Odry</v>
      </c>
      <c r="M46" s="73"/>
      <c r="N46" s="73"/>
      <c r="O46" s="73"/>
      <c r="P46" s="73"/>
      <c r="Q46" s="73"/>
      <c r="R46" s="73"/>
      <c r="S46" s="73"/>
      <c r="T46" s="73"/>
      <c r="U46" s="73"/>
      <c r="V46" s="73"/>
      <c r="W46" s="73"/>
      <c r="X46" s="73"/>
      <c r="Y46" s="73"/>
      <c r="Z46" s="73"/>
      <c r="AA46" s="73"/>
      <c r="AB46" s="73"/>
      <c r="AC46" s="73"/>
      <c r="AD46" s="73"/>
      <c r="AE46" s="73"/>
      <c r="AF46" s="73"/>
      <c r="AG46" s="73"/>
      <c r="AH46" s="73"/>
      <c r="AI46" s="75" t="s">
        <v>35</v>
      </c>
      <c r="AJ46" s="73"/>
      <c r="AK46" s="73"/>
      <c r="AL46" s="73"/>
      <c r="AM46" s="76" t="str">
        <f>IF(E17="","",E17)</f>
        <v>BYVAST pro s.r.o.</v>
      </c>
      <c r="AN46" s="76"/>
      <c r="AO46" s="76"/>
      <c r="AP46" s="76"/>
      <c r="AQ46" s="73"/>
      <c r="AR46" s="71"/>
      <c r="AS46" s="85" t="s">
        <v>56</v>
      </c>
      <c r="AT46" s="86"/>
      <c r="AU46" s="87"/>
      <c r="AV46" s="87"/>
      <c r="AW46" s="87"/>
      <c r="AX46" s="87"/>
      <c r="AY46" s="87"/>
      <c r="AZ46" s="87"/>
      <c r="BA46" s="87"/>
      <c r="BB46" s="87"/>
      <c r="BC46" s="87"/>
      <c r="BD46" s="88"/>
    </row>
    <row r="47" s="1" customFormat="1">
      <c r="B47" s="45"/>
      <c r="C47" s="75" t="s">
        <v>33</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57</v>
      </c>
      <c r="D49" s="96"/>
      <c r="E49" s="96"/>
      <c r="F49" s="96"/>
      <c r="G49" s="96"/>
      <c r="H49" s="97"/>
      <c r="I49" s="98" t="s">
        <v>58</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59</v>
      </c>
      <c r="AH49" s="96"/>
      <c r="AI49" s="96"/>
      <c r="AJ49" s="96"/>
      <c r="AK49" s="96"/>
      <c r="AL49" s="96"/>
      <c r="AM49" s="96"/>
      <c r="AN49" s="98" t="s">
        <v>60</v>
      </c>
      <c r="AO49" s="96"/>
      <c r="AP49" s="96"/>
      <c r="AQ49" s="100" t="s">
        <v>61</v>
      </c>
      <c r="AR49" s="71"/>
      <c r="AS49" s="101" t="s">
        <v>62</v>
      </c>
      <c r="AT49" s="102" t="s">
        <v>63</v>
      </c>
      <c r="AU49" s="102" t="s">
        <v>64</v>
      </c>
      <c r="AV49" s="102" t="s">
        <v>65</v>
      </c>
      <c r="AW49" s="102" t="s">
        <v>66</v>
      </c>
      <c r="AX49" s="102" t="s">
        <v>67</v>
      </c>
      <c r="AY49" s="102" t="s">
        <v>68</v>
      </c>
      <c r="AZ49" s="102" t="s">
        <v>69</v>
      </c>
      <c r="BA49" s="102" t="s">
        <v>70</v>
      </c>
      <c r="BB49" s="102" t="s">
        <v>71</v>
      </c>
      <c r="BC49" s="102" t="s">
        <v>72</v>
      </c>
      <c r="BD49" s="103" t="s">
        <v>73</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74</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ROUND(SUM(AG52:AG54),2)</f>
        <v>0</v>
      </c>
      <c r="AH51" s="109"/>
      <c r="AI51" s="109"/>
      <c r="AJ51" s="109"/>
      <c r="AK51" s="109"/>
      <c r="AL51" s="109"/>
      <c r="AM51" s="109"/>
      <c r="AN51" s="110">
        <f>SUM(AG51,AT51)</f>
        <v>0</v>
      </c>
      <c r="AO51" s="110"/>
      <c r="AP51" s="110"/>
      <c r="AQ51" s="111" t="s">
        <v>21</v>
      </c>
      <c r="AR51" s="82"/>
      <c r="AS51" s="112">
        <f>ROUND(SUM(AS52:AS54),2)</f>
        <v>0</v>
      </c>
      <c r="AT51" s="113">
        <f>ROUND(SUM(AV51:AW51),2)</f>
        <v>0</v>
      </c>
      <c r="AU51" s="114">
        <f>ROUND(SUM(AU52:AU54),5)</f>
        <v>0</v>
      </c>
      <c r="AV51" s="113">
        <f>ROUND(AZ51*L26,2)</f>
        <v>0</v>
      </c>
      <c r="AW51" s="113">
        <f>ROUND(BA51*L27,2)</f>
        <v>0</v>
      </c>
      <c r="AX51" s="113">
        <f>ROUND(BB51*L26,2)</f>
        <v>0</v>
      </c>
      <c r="AY51" s="113">
        <f>ROUND(BC51*L27,2)</f>
        <v>0</v>
      </c>
      <c r="AZ51" s="113">
        <f>ROUND(SUM(AZ52:AZ54),2)</f>
        <v>0</v>
      </c>
      <c r="BA51" s="113">
        <f>ROUND(SUM(BA52:BA54),2)</f>
        <v>0</v>
      </c>
      <c r="BB51" s="113">
        <f>ROUND(SUM(BB52:BB54),2)</f>
        <v>0</v>
      </c>
      <c r="BC51" s="113">
        <f>ROUND(SUM(BC52:BC54),2)</f>
        <v>0</v>
      </c>
      <c r="BD51" s="115">
        <f>ROUND(SUM(BD52:BD54),2)</f>
        <v>0</v>
      </c>
      <c r="BS51" s="116" t="s">
        <v>75</v>
      </c>
      <c r="BT51" s="116" t="s">
        <v>76</v>
      </c>
      <c r="BU51" s="117" t="s">
        <v>77</v>
      </c>
      <c r="BV51" s="116" t="s">
        <v>78</v>
      </c>
      <c r="BW51" s="116" t="s">
        <v>7</v>
      </c>
      <c r="BX51" s="116" t="s">
        <v>79</v>
      </c>
      <c r="CL51" s="116" t="s">
        <v>21</v>
      </c>
    </row>
    <row r="52" s="5" customFormat="1" ht="16.5" customHeight="1">
      <c r="A52" s="118" t="s">
        <v>80</v>
      </c>
      <c r="B52" s="119"/>
      <c r="C52" s="120"/>
      <c r="D52" s="121" t="s">
        <v>81</v>
      </c>
      <c r="E52" s="121"/>
      <c r="F52" s="121"/>
      <c r="G52" s="121"/>
      <c r="H52" s="121"/>
      <c r="I52" s="122"/>
      <c r="J52" s="121" t="s">
        <v>82</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'01 - Stavební úpravy'!J27</f>
        <v>0</v>
      </c>
      <c r="AH52" s="122"/>
      <c r="AI52" s="122"/>
      <c r="AJ52" s="122"/>
      <c r="AK52" s="122"/>
      <c r="AL52" s="122"/>
      <c r="AM52" s="122"/>
      <c r="AN52" s="123">
        <f>SUM(AG52,AT52)</f>
        <v>0</v>
      </c>
      <c r="AO52" s="122"/>
      <c r="AP52" s="122"/>
      <c r="AQ52" s="124" t="s">
        <v>83</v>
      </c>
      <c r="AR52" s="125"/>
      <c r="AS52" s="126">
        <v>0</v>
      </c>
      <c r="AT52" s="127">
        <f>ROUND(SUM(AV52:AW52),2)</f>
        <v>0</v>
      </c>
      <c r="AU52" s="128">
        <f>'01 - Stavební úpravy'!P98</f>
        <v>0</v>
      </c>
      <c r="AV52" s="127">
        <f>'01 - Stavební úpravy'!J30</f>
        <v>0</v>
      </c>
      <c r="AW52" s="127">
        <f>'01 - Stavební úpravy'!J31</f>
        <v>0</v>
      </c>
      <c r="AX52" s="127">
        <f>'01 - Stavební úpravy'!J32</f>
        <v>0</v>
      </c>
      <c r="AY52" s="127">
        <f>'01 - Stavební úpravy'!J33</f>
        <v>0</v>
      </c>
      <c r="AZ52" s="127">
        <f>'01 - Stavební úpravy'!F30</f>
        <v>0</v>
      </c>
      <c r="BA52" s="127">
        <f>'01 - Stavební úpravy'!F31</f>
        <v>0</v>
      </c>
      <c r="BB52" s="127">
        <f>'01 - Stavební úpravy'!F32</f>
        <v>0</v>
      </c>
      <c r="BC52" s="127">
        <f>'01 - Stavební úpravy'!F33</f>
        <v>0</v>
      </c>
      <c r="BD52" s="129">
        <f>'01 - Stavební úpravy'!F34</f>
        <v>0</v>
      </c>
      <c r="BT52" s="130" t="s">
        <v>84</v>
      </c>
      <c r="BV52" s="130" t="s">
        <v>78</v>
      </c>
      <c r="BW52" s="130" t="s">
        <v>85</v>
      </c>
      <c r="BX52" s="130" t="s">
        <v>7</v>
      </c>
      <c r="CL52" s="130" t="s">
        <v>21</v>
      </c>
      <c r="CM52" s="130" t="s">
        <v>86</v>
      </c>
    </row>
    <row r="53" s="5" customFormat="1" ht="16.5" customHeight="1">
      <c r="A53" s="118" t="s">
        <v>80</v>
      </c>
      <c r="B53" s="119"/>
      <c r="C53" s="120"/>
      <c r="D53" s="121" t="s">
        <v>87</v>
      </c>
      <c r="E53" s="121"/>
      <c r="F53" s="121"/>
      <c r="G53" s="121"/>
      <c r="H53" s="121"/>
      <c r="I53" s="122"/>
      <c r="J53" s="121" t="s">
        <v>88</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'02 - Elektroinstalace'!J27</f>
        <v>0</v>
      </c>
      <c r="AH53" s="122"/>
      <c r="AI53" s="122"/>
      <c r="AJ53" s="122"/>
      <c r="AK53" s="122"/>
      <c r="AL53" s="122"/>
      <c r="AM53" s="122"/>
      <c r="AN53" s="123">
        <f>SUM(AG53,AT53)</f>
        <v>0</v>
      </c>
      <c r="AO53" s="122"/>
      <c r="AP53" s="122"/>
      <c r="AQ53" s="124" t="s">
        <v>83</v>
      </c>
      <c r="AR53" s="125"/>
      <c r="AS53" s="126">
        <v>0</v>
      </c>
      <c r="AT53" s="127">
        <f>ROUND(SUM(AV53:AW53),2)</f>
        <v>0</v>
      </c>
      <c r="AU53" s="128">
        <f>'02 - Elektroinstalace'!P78</f>
        <v>0</v>
      </c>
      <c r="AV53" s="127">
        <f>'02 - Elektroinstalace'!J30</f>
        <v>0</v>
      </c>
      <c r="AW53" s="127">
        <f>'02 - Elektroinstalace'!J31</f>
        <v>0</v>
      </c>
      <c r="AX53" s="127">
        <f>'02 - Elektroinstalace'!J32</f>
        <v>0</v>
      </c>
      <c r="AY53" s="127">
        <f>'02 - Elektroinstalace'!J33</f>
        <v>0</v>
      </c>
      <c r="AZ53" s="127">
        <f>'02 - Elektroinstalace'!F30</f>
        <v>0</v>
      </c>
      <c r="BA53" s="127">
        <f>'02 - Elektroinstalace'!F31</f>
        <v>0</v>
      </c>
      <c r="BB53" s="127">
        <f>'02 - Elektroinstalace'!F32</f>
        <v>0</v>
      </c>
      <c r="BC53" s="127">
        <f>'02 - Elektroinstalace'!F33</f>
        <v>0</v>
      </c>
      <c r="BD53" s="129">
        <f>'02 - Elektroinstalace'!F34</f>
        <v>0</v>
      </c>
      <c r="BT53" s="130" t="s">
        <v>84</v>
      </c>
      <c r="BV53" s="130" t="s">
        <v>78</v>
      </c>
      <c r="BW53" s="130" t="s">
        <v>89</v>
      </c>
      <c r="BX53" s="130" t="s">
        <v>7</v>
      </c>
      <c r="CL53" s="130" t="s">
        <v>21</v>
      </c>
      <c r="CM53" s="130" t="s">
        <v>86</v>
      </c>
    </row>
    <row r="54" s="5" customFormat="1" ht="16.5" customHeight="1">
      <c r="A54" s="118" t="s">
        <v>80</v>
      </c>
      <c r="B54" s="119"/>
      <c r="C54" s="120"/>
      <c r="D54" s="121" t="s">
        <v>90</v>
      </c>
      <c r="E54" s="121"/>
      <c r="F54" s="121"/>
      <c r="G54" s="121"/>
      <c r="H54" s="121"/>
      <c r="I54" s="122"/>
      <c r="J54" s="121" t="s">
        <v>91</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'03 - VRN'!J27</f>
        <v>0</v>
      </c>
      <c r="AH54" s="122"/>
      <c r="AI54" s="122"/>
      <c r="AJ54" s="122"/>
      <c r="AK54" s="122"/>
      <c r="AL54" s="122"/>
      <c r="AM54" s="122"/>
      <c r="AN54" s="123">
        <f>SUM(AG54,AT54)</f>
        <v>0</v>
      </c>
      <c r="AO54" s="122"/>
      <c r="AP54" s="122"/>
      <c r="AQ54" s="124" t="s">
        <v>92</v>
      </c>
      <c r="AR54" s="125"/>
      <c r="AS54" s="131">
        <v>0</v>
      </c>
      <c r="AT54" s="132">
        <f>ROUND(SUM(AV54:AW54),2)</f>
        <v>0</v>
      </c>
      <c r="AU54" s="133">
        <f>'03 - VRN'!P80</f>
        <v>0</v>
      </c>
      <c r="AV54" s="132">
        <f>'03 - VRN'!J30</f>
        <v>0</v>
      </c>
      <c r="AW54" s="132">
        <f>'03 - VRN'!J31</f>
        <v>0</v>
      </c>
      <c r="AX54" s="132">
        <f>'03 - VRN'!J32</f>
        <v>0</v>
      </c>
      <c r="AY54" s="132">
        <f>'03 - VRN'!J33</f>
        <v>0</v>
      </c>
      <c r="AZ54" s="132">
        <f>'03 - VRN'!F30</f>
        <v>0</v>
      </c>
      <c r="BA54" s="132">
        <f>'03 - VRN'!F31</f>
        <v>0</v>
      </c>
      <c r="BB54" s="132">
        <f>'03 - VRN'!F32</f>
        <v>0</v>
      </c>
      <c r="BC54" s="132">
        <f>'03 - VRN'!F33</f>
        <v>0</v>
      </c>
      <c r="BD54" s="134">
        <f>'03 - VRN'!F34</f>
        <v>0</v>
      </c>
      <c r="BT54" s="130" t="s">
        <v>84</v>
      </c>
      <c r="BV54" s="130" t="s">
        <v>78</v>
      </c>
      <c r="BW54" s="130" t="s">
        <v>93</v>
      </c>
      <c r="BX54" s="130" t="s">
        <v>7</v>
      </c>
      <c r="CL54" s="130" t="s">
        <v>21</v>
      </c>
      <c r="CM54" s="130" t="s">
        <v>86</v>
      </c>
    </row>
    <row r="55" s="1" customFormat="1" ht="30" customHeight="1">
      <c r="B55" s="45"/>
      <c r="C55" s="73"/>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1"/>
    </row>
    <row r="56" s="1" customFormat="1" ht="6.96" customHeight="1">
      <c r="B56" s="66"/>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71"/>
    </row>
  </sheetData>
  <sheetProtection sheet="1" formatColumns="0" formatRows="0" objects="1" scenarios="1" spinCount="100000" saltValue="1Alzkzpbt4Wsuxr5y0fk0uDVM+NZPXL8wYGdGX4zZ4DIW05N085yH99AK5/OEGEJ0wwjUsxN5aAzgGOt02nwBw==" hashValue="ZrNUt2uywckeiHasjY/jXcoYmOHiz7NHSF9x2/oTKLTmRu3s+vercLovDttOsS8NmYexQp90wae1pezISwDRxQ==" algorithmName="SHA-512" password="CC35"/>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G51:AM51"/>
    <mergeCell ref="AN51:AP51"/>
    <mergeCell ref="AR2:BE2"/>
  </mergeCells>
  <hyperlinks>
    <hyperlink ref="K1:S1" location="C2" display="1) Rekapitulace stavby"/>
    <hyperlink ref="W1:AI1" location="C51" display="2) Rekapitulace objektů stavby a soupisů prací"/>
    <hyperlink ref="A52" location="'01 - Stavební úpravy'!C2" display="/"/>
    <hyperlink ref="A53" location="'02 - Elektroinstalace'!C2" display="/"/>
    <hyperlink ref="A54" location="'03 -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94</v>
      </c>
      <c r="G1" s="138" t="s">
        <v>95</v>
      </c>
      <c r="H1" s="138"/>
      <c r="I1" s="139"/>
      <c r="J1" s="138" t="s">
        <v>96</v>
      </c>
      <c r="K1" s="137" t="s">
        <v>97</v>
      </c>
      <c r="L1" s="138" t="s">
        <v>98</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85</v>
      </c>
    </row>
    <row r="3" ht="6.96" customHeight="1">
      <c r="B3" s="24"/>
      <c r="C3" s="25"/>
      <c r="D3" s="25"/>
      <c r="E3" s="25"/>
      <c r="F3" s="25"/>
      <c r="G3" s="25"/>
      <c r="H3" s="25"/>
      <c r="I3" s="140"/>
      <c r="J3" s="25"/>
      <c r="K3" s="26"/>
      <c r="AT3" s="23" t="s">
        <v>86</v>
      </c>
    </row>
    <row r="4" ht="36.96" customHeight="1">
      <c r="B4" s="27"/>
      <c r="C4" s="28"/>
      <c r="D4" s="29" t="s">
        <v>99</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Výměna elektroinstalace a stavební úpravy MŠ Sokolovská, Odry</v>
      </c>
      <c r="F7" s="39"/>
      <c r="G7" s="39"/>
      <c r="H7" s="39"/>
      <c r="I7" s="141"/>
      <c r="J7" s="28"/>
      <c r="K7" s="30"/>
    </row>
    <row r="8" s="1" customFormat="1">
      <c r="B8" s="45"/>
      <c r="C8" s="46"/>
      <c r="D8" s="39" t="s">
        <v>100</v>
      </c>
      <c r="E8" s="46"/>
      <c r="F8" s="46"/>
      <c r="G8" s="46"/>
      <c r="H8" s="46"/>
      <c r="I8" s="143"/>
      <c r="J8" s="46"/>
      <c r="K8" s="50"/>
    </row>
    <row r="9" s="1" customFormat="1" ht="36.96" customHeight="1">
      <c r="B9" s="45"/>
      <c r="C9" s="46"/>
      <c r="D9" s="46"/>
      <c r="E9" s="144" t="s">
        <v>101</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25. 3. 2019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32</v>
      </c>
      <c r="K15" s="50"/>
    </row>
    <row r="16" s="1" customFormat="1" ht="6.96" customHeight="1">
      <c r="B16" s="45"/>
      <c r="C16" s="46"/>
      <c r="D16" s="46"/>
      <c r="E16" s="46"/>
      <c r="F16" s="46"/>
      <c r="G16" s="46"/>
      <c r="H16" s="46"/>
      <c r="I16" s="143"/>
      <c r="J16" s="46"/>
      <c r="K16" s="50"/>
    </row>
    <row r="17" s="1" customFormat="1" ht="14.4" customHeight="1">
      <c r="B17" s="45"/>
      <c r="C17" s="46"/>
      <c r="D17" s="39" t="s">
        <v>33</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35</v>
      </c>
      <c r="E20" s="46"/>
      <c r="F20" s="46"/>
      <c r="G20" s="46"/>
      <c r="H20" s="46"/>
      <c r="I20" s="145" t="s">
        <v>28</v>
      </c>
      <c r="J20" s="34" t="s">
        <v>36</v>
      </c>
      <c r="K20" s="50"/>
    </row>
    <row r="21" s="1" customFormat="1" ht="18" customHeight="1">
      <c r="B21" s="45"/>
      <c r="C21" s="46"/>
      <c r="D21" s="46"/>
      <c r="E21" s="34" t="s">
        <v>37</v>
      </c>
      <c r="F21" s="46"/>
      <c r="G21" s="46"/>
      <c r="H21" s="46"/>
      <c r="I21" s="145" t="s">
        <v>31</v>
      </c>
      <c r="J21" s="34" t="s">
        <v>38</v>
      </c>
      <c r="K21" s="50"/>
    </row>
    <row r="22" s="1" customFormat="1" ht="6.96" customHeight="1">
      <c r="B22" s="45"/>
      <c r="C22" s="46"/>
      <c r="D22" s="46"/>
      <c r="E22" s="46"/>
      <c r="F22" s="46"/>
      <c r="G22" s="46"/>
      <c r="H22" s="46"/>
      <c r="I22" s="143"/>
      <c r="J22" s="46"/>
      <c r="K22" s="50"/>
    </row>
    <row r="23" s="1" customFormat="1" ht="14.4" customHeight="1">
      <c r="B23" s="45"/>
      <c r="C23" s="46"/>
      <c r="D23" s="39" t="s">
        <v>40</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42</v>
      </c>
      <c r="E27" s="46"/>
      <c r="F27" s="46"/>
      <c r="G27" s="46"/>
      <c r="H27" s="46"/>
      <c r="I27" s="143"/>
      <c r="J27" s="154">
        <f>ROUND(J98,2)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44</v>
      </c>
      <c r="G29" s="46"/>
      <c r="H29" s="46"/>
      <c r="I29" s="155" t="s">
        <v>43</v>
      </c>
      <c r="J29" s="51" t="s">
        <v>45</v>
      </c>
      <c r="K29" s="50"/>
    </row>
    <row r="30" s="1" customFormat="1" ht="14.4" customHeight="1">
      <c r="B30" s="45"/>
      <c r="C30" s="46"/>
      <c r="D30" s="54" t="s">
        <v>46</v>
      </c>
      <c r="E30" s="54" t="s">
        <v>47</v>
      </c>
      <c r="F30" s="156">
        <f>ROUND(SUM(BE98:BE724), 2)</f>
        <v>0</v>
      </c>
      <c r="G30" s="46"/>
      <c r="H30" s="46"/>
      <c r="I30" s="157">
        <v>0.20999999999999999</v>
      </c>
      <c r="J30" s="156">
        <f>ROUND(ROUND((SUM(BE98:BE724)), 2)*I30, 2)</f>
        <v>0</v>
      </c>
      <c r="K30" s="50"/>
    </row>
    <row r="31" s="1" customFormat="1" ht="14.4" customHeight="1">
      <c r="B31" s="45"/>
      <c r="C31" s="46"/>
      <c r="D31" s="46"/>
      <c r="E31" s="54" t="s">
        <v>48</v>
      </c>
      <c r="F31" s="156">
        <f>ROUND(SUM(BF98:BF724), 2)</f>
        <v>0</v>
      </c>
      <c r="G31" s="46"/>
      <c r="H31" s="46"/>
      <c r="I31" s="157">
        <v>0.14999999999999999</v>
      </c>
      <c r="J31" s="156">
        <f>ROUND(ROUND((SUM(BF98:BF724)), 2)*I31, 2)</f>
        <v>0</v>
      </c>
      <c r="K31" s="50"/>
    </row>
    <row r="32" hidden="1" s="1" customFormat="1" ht="14.4" customHeight="1">
      <c r="B32" s="45"/>
      <c r="C32" s="46"/>
      <c r="D32" s="46"/>
      <c r="E32" s="54" t="s">
        <v>49</v>
      </c>
      <c r="F32" s="156">
        <f>ROUND(SUM(BG98:BG724), 2)</f>
        <v>0</v>
      </c>
      <c r="G32" s="46"/>
      <c r="H32" s="46"/>
      <c r="I32" s="157">
        <v>0.20999999999999999</v>
      </c>
      <c r="J32" s="156">
        <v>0</v>
      </c>
      <c r="K32" s="50"/>
    </row>
    <row r="33" hidden="1" s="1" customFormat="1" ht="14.4" customHeight="1">
      <c r="B33" s="45"/>
      <c r="C33" s="46"/>
      <c r="D33" s="46"/>
      <c r="E33" s="54" t="s">
        <v>50</v>
      </c>
      <c r="F33" s="156">
        <f>ROUND(SUM(BH98:BH724), 2)</f>
        <v>0</v>
      </c>
      <c r="G33" s="46"/>
      <c r="H33" s="46"/>
      <c r="I33" s="157">
        <v>0.14999999999999999</v>
      </c>
      <c r="J33" s="156">
        <v>0</v>
      </c>
      <c r="K33" s="50"/>
    </row>
    <row r="34" hidden="1" s="1" customFormat="1" ht="14.4" customHeight="1">
      <c r="B34" s="45"/>
      <c r="C34" s="46"/>
      <c r="D34" s="46"/>
      <c r="E34" s="54" t="s">
        <v>51</v>
      </c>
      <c r="F34" s="156">
        <f>ROUND(SUM(BI98:BI724),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52</v>
      </c>
      <c r="E36" s="97"/>
      <c r="F36" s="97"/>
      <c r="G36" s="160" t="s">
        <v>53</v>
      </c>
      <c r="H36" s="161" t="s">
        <v>54</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102</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Výměna elektroinstalace a stavební úpravy MŠ Sokolovská, Odry</v>
      </c>
      <c r="F45" s="39"/>
      <c r="G45" s="39"/>
      <c r="H45" s="39"/>
      <c r="I45" s="143"/>
      <c r="J45" s="46"/>
      <c r="K45" s="50"/>
    </row>
    <row r="46" s="1" customFormat="1" ht="14.4" customHeight="1">
      <c r="B46" s="45"/>
      <c r="C46" s="39" t="s">
        <v>100</v>
      </c>
      <c r="D46" s="46"/>
      <c r="E46" s="46"/>
      <c r="F46" s="46"/>
      <c r="G46" s="46"/>
      <c r="H46" s="46"/>
      <c r="I46" s="143"/>
      <c r="J46" s="46"/>
      <c r="K46" s="50"/>
    </row>
    <row r="47" s="1" customFormat="1" ht="17.25" customHeight="1">
      <c r="B47" s="45"/>
      <c r="C47" s="46"/>
      <c r="D47" s="46"/>
      <c r="E47" s="144" t="str">
        <f>E9</f>
        <v>01 - Stavební úpravy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Sokolovská </v>
      </c>
      <c r="G49" s="46"/>
      <c r="H49" s="46"/>
      <c r="I49" s="145" t="s">
        <v>25</v>
      </c>
      <c r="J49" s="146" t="str">
        <f>IF(J12="","",J12)</f>
        <v>25. 3. 2019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Město Odry</v>
      </c>
      <c r="G51" s="46"/>
      <c r="H51" s="46"/>
      <c r="I51" s="145" t="s">
        <v>35</v>
      </c>
      <c r="J51" s="43" t="str">
        <f>E21</f>
        <v>BYVAST pro s.r.o.</v>
      </c>
      <c r="K51" s="50"/>
    </row>
    <row r="52" s="1" customFormat="1" ht="14.4" customHeight="1">
      <c r="B52" s="45"/>
      <c r="C52" s="39" t="s">
        <v>33</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103</v>
      </c>
      <c r="D54" s="158"/>
      <c r="E54" s="158"/>
      <c r="F54" s="158"/>
      <c r="G54" s="158"/>
      <c r="H54" s="158"/>
      <c r="I54" s="172"/>
      <c r="J54" s="173" t="s">
        <v>104</v>
      </c>
      <c r="K54" s="174"/>
    </row>
    <row r="55" s="1" customFormat="1" ht="10.32" customHeight="1">
      <c r="B55" s="45"/>
      <c r="C55" s="46"/>
      <c r="D55" s="46"/>
      <c r="E55" s="46"/>
      <c r="F55" s="46"/>
      <c r="G55" s="46"/>
      <c r="H55" s="46"/>
      <c r="I55" s="143"/>
      <c r="J55" s="46"/>
      <c r="K55" s="50"/>
    </row>
    <row r="56" s="1" customFormat="1" ht="29.28" customHeight="1">
      <c r="B56" s="45"/>
      <c r="C56" s="175" t="s">
        <v>105</v>
      </c>
      <c r="D56" s="46"/>
      <c r="E56" s="46"/>
      <c r="F56" s="46"/>
      <c r="G56" s="46"/>
      <c r="H56" s="46"/>
      <c r="I56" s="143"/>
      <c r="J56" s="154">
        <f>J98</f>
        <v>0</v>
      </c>
      <c r="K56" s="50"/>
      <c r="AU56" s="23" t="s">
        <v>106</v>
      </c>
    </row>
    <row r="57" s="7" customFormat="1" ht="24.96" customHeight="1">
      <c r="B57" s="176"/>
      <c r="C57" s="177"/>
      <c r="D57" s="178" t="s">
        <v>107</v>
      </c>
      <c r="E57" s="179"/>
      <c r="F57" s="179"/>
      <c r="G57" s="179"/>
      <c r="H57" s="179"/>
      <c r="I57" s="180"/>
      <c r="J57" s="181">
        <f>J99</f>
        <v>0</v>
      </c>
      <c r="K57" s="182"/>
    </row>
    <row r="58" s="8" customFormat="1" ht="19.92" customHeight="1">
      <c r="B58" s="183"/>
      <c r="C58" s="184"/>
      <c r="D58" s="185" t="s">
        <v>108</v>
      </c>
      <c r="E58" s="186"/>
      <c r="F58" s="186"/>
      <c r="G58" s="186"/>
      <c r="H58" s="186"/>
      <c r="I58" s="187"/>
      <c r="J58" s="188">
        <f>J100</f>
        <v>0</v>
      </c>
      <c r="K58" s="189"/>
    </row>
    <row r="59" s="8" customFormat="1" ht="19.92" customHeight="1">
      <c r="B59" s="183"/>
      <c r="C59" s="184"/>
      <c r="D59" s="185" t="s">
        <v>109</v>
      </c>
      <c r="E59" s="186"/>
      <c r="F59" s="186"/>
      <c r="G59" s="186"/>
      <c r="H59" s="186"/>
      <c r="I59" s="187"/>
      <c r="J59" s="188">
        <f>J117</f>
        <v>0</v>
      </c>
      <c r="K59" s="189"/>
    </row>
    <row r="60" s="8" customFormat="1" ht="19.92" customHeight="1">
      <c r="B60" s="183"/>
      <c r="C60" s="184"/>
      <c r="D60" s="185" t="s">
        <v>110</v>
      </c>
      <c r="E60" s="186"/>
      <c r="F60" s="186"/>
      <c r="G60" s="186"/>
      <c r="H60" s="186"/>
      <c r="I60" s="187"/>
      <c r="J60" s="188">
        <f>J218</f>
        <v>0</v>
      </c>
      <c r="K60" s="189"/>
    </row>
    <row r="61" s="8" customFormat="1" ht="19.92" customHeight="1">
      <c r="B61" s="183"/>
      <c r="C61" s="184"/>
      <c r="D61" s="185" t="s">
        <v>111</v>
      </c>
      <c r="E61" s="186"/>
      <c r="F61" s="186"/>
      <c r="G61" s="186"/>
      <c r="H61" s="186"/>
      <c r="I61" s="187"/>
      <c r="J61" s="188">
        <f>J236</f>
        <v>0</v>
      </c>
      <c r="K61" s="189"/>
    </row>
    <row r="62" s="8" customFormat="1" ht="19.92" customHeight="1">
      <c r="B62" s="183"/>
      <c r="C62" s="184"/>
      <c r="D62" s="185" t="s">
        <v>112</v>
      </c>
      <c r="E62" s="186"/>
      <c r="F62" s="186"/>
      <c r="G62" s="186"/>
      <c r="H62" s="186"/>
      <c r="I62" s="187"/>
      <c r="J62" s="188">
        <f>J246</f>
        <v>0</v>
      </c>
      <c r="K62" s="189"/>
    </row>
    <row r="63" s="7" customFormat="1" ht="24.96" customHeight="1">
      <c r="B63" s="176"/>
      <c r="C63" s="177"/>
      <c r="D63" s="178" t="s">
        <v>113</v>
      </c>
      <c r="E63" s="179"/>
      <c r="F63" s="179"/>
      <c r="G63" s="179"/>
      <c r="H63" s="179"/>
      <c r="I63" s="180"/>
      <c r="J63" s="181">
        <f>J249</f>
        <v>0</v>
      </c>
      <c r="K63" s="182"/>
    </row>
    <row r="64" s="8" customFormat="1" ht="19.92" customHeight="1">
      <c r="B64" s="183"/>
      <c r="C64" s="184"/>
      <c r="D64" s="185" t="s">
        <v>114</v>
      </c>
      <c r="E64" s="186"/>
      <c r="F64" s="186"/>
      <c r="G64" s="186"/>
      <c r="H64" s="186"/>
      <c r="I64" s="187"/>
      <c r="J64" s="188">
        <f>J250</f>
        <v>0</v>
      </c>
      <c r="K64" s="189"/>
    </row>
    <row r="65" s="8" customFormat="1" ht="19.92" customHeight="1">
      <c r="B65" s="183"/>
      <c r="C65" s="184"/>
      <c r="D65" s="185" t="s">
        <v>115</v>
      </c>
      <c r="E65" s="186"/>
      <c r="F65" s="186"/>
      <c r="G65" s="186"/>
      <c r="H65" s="186"/>
      <c r="I65" s="187"/>
      <c r="J65" s="188">
        <f>J268</f>
        <v>0</v>
      </c>
      <c r="K65" s="189"/>
    </row>
    <row r="66" s="8" customFormat="1" ht="19.92" customHeight="1">
      <c r="B66" s="183"/>
      <c r="C66" s="184"/>
      <c r="D66" s="185" t="s">
        <v>116</v>
      </c>
      <c r="E66" s="186"/>
      <c r="F66" s="186"/>
      <c r="G66" s="186"/>
      <c r="H66" s="186"/>
      <c r="I66" s="187"/>
      <c r="J66" s="188">
        <f>J274</f>
        <v>0</v>
      </c>
      <c r="K66" s="189"/>
    </row>
    <row r="67" s="8" customFormat="1" ht="19.92" customHeight="1">
      <c r="B67" s="183"/>
      <c r="C67" s="184"/>
      <c r="D67" s="185" t="s">
        <v>117</v>
      </c>
      <c r="E67" s="186"/>
      <c r="F67" s="186"/>
      <c r="G67" s="186"/>
      <c r="H67" s="186"/>
      <c r="I67" s="187"/>
      <c r="J67" s="188">
        <f>J276</f>
        <v>0</v>
      </c>
      <c r="K67" s="189"/>
    </row>
    <row r="68" s="8" customFormat="1" ht="19.92" customHeight="1">
      <c r="B68" s="183"/>
      <c r="C68" s="184"/>
      <c r="D68" s="185" t="s">
        <v>118</v>
      </c>
      <c r="E68" s="186"/>
      <c r="F68" s="186"/>
      <c r="G68" s="186"/>
      <c r="H68" s="186"/>
      <c r="I68" s="187"/>
      <c r="J68" s="188">
        <f>J319</f>
        <v>0</v>
      </c>
      <c r="K68" s="189"/>
    </row>
    <row r="69" s="8" customFormat="1" ht="19.92" customHeight="1">
      <c r="B69" s="183"/>
      <c r="C69" s="184"/>
      <c r="D69" s="185" t="s">
        <v>119</v>
      </c>
      <c r="E69" s="186"/>
      <c r="F69" s="186"/>
      <c r="G69" s="186"/>
      <c r="H69" s="186"/>
      <c r="I69" s="187"/>
      <c r="J69" s="188">
        <f>J326</f>
        <v>0</v>
      </c>
      <c r="K69" s="189"/>
    </row>
    <row r="70" s="8" customFormat="1" ht="19.92" customHeight="1">
      <c r="B70" s="183"/>
      <c r="C70" s="184"/>
      <c r="D70" s="185" t="s">
        <v>120</v>
      </c>
      <c r="E70" s="186"/>
      <c r="F70" s="186"/>
      <c r="G70" s="186"/>
      <c r="H70" s="186"/>
      <c r="I70" s="187"/>
      <c r="J70" s="188">
        <f>J329</f>
        <v>0</v>
      </c>
      <c r="K70" s="189"/>
    </row>
    <row r="71" s="8" customFormat="1" ht="19.92" customHeight="1">
      <c r="B71" s="183"/>
      <c r="C71" s="184"/>
      <c r="D71" s="185" t="s">
        <v>121</v>
      </c>
      <c r="E71" s="186"/>
      <c r="F71" s="186"/>
      <c r="G71" s="186"/>
      <c r="H71" s="186"/>
      <c r="I71" s="187"/>
      <c r="J71" s="188">
        <f>J358</f>
        <v>0</v>
      </c>
      <c r="K71" s="189"/>
    </row>
    <row r="72" s="8" customFormat="1" ht="19.92" customHeight="1">
      <c r="B72" s="183"/>
      <c r="C72" s="184"/>
      <c r="D72" s="185" t="s">
        <v>122</v>
      </c>
      <c r="E72" s="186"/>
      <c r="F72" s="186"/>
      <c r="G72" s="186"/>
      <c r="H72" s="186"/>
      <c r="I72" s="187"/>
      <c r="J72" s="188">
        <f>J418</f>
        <v>0</v>
      </c>
      <c r="K72" s="189"/>
    </row>
    <row r="73" s="8" customFormat="1" ht="19.92" customHeight="1">
      <c r="B73" s="183"/>
      <c r="C73" s="184"/>
      <c r="D73" s="185" t="s">
        <v>123</v>
      </c>
      <c r="E73" s="186"/>
      <c r="F73" s="186"/>
      <c r="G73" s="186"/>
      <c r="H73" s="186"/>
      <c r="I73" s="187"/>
      <c r="J73" s="188">
        <f>J434</f>
        <v>0</v>
      </c>
      <c r="K73" s="189"/>
    </row>
    <row r="74" s="8" customFormat="1" ht="19.92" customHeight="1">
      <c r="B74" s="183"/>
      <c r="C74" s="184"/>
      <c r="D74" s="185" t="s">
        <v>124</v>
      </c>
      <c r="E74" s="186"/>
      <c r="F74" s="186"/>
      <c r="G74" s="186"/>
      <c r="H74" s="186"/>
      <c r="I74" s="187"/>
      <c r="J74" s="188">
        <f>J485</f>
        <v>0</v>
      </c>
      <c r="K74" s="189"/>
    </row>
    <row r="75" s="8" customFormat="1" ht="19.92" customHeight="1">
      <c r="B75" s="183"/>
      <c r="C75" s="184"/>
      <c r="D75" s="185" t="s">
        <v>125</v>
      </c>
      <c r="E75" s="186"/>
      <c r="F75" s="186"/>
      <c r="G75" s="186"/>
      <c r="H75" s="186"/>
      <c r="I75" s="187"/>
      <c r="J75" s="188">
        <f>J529</f>
        <v>0</v>
      </c>
      <c r="K75" s="189"/>
    </row>
    <row r="76" s="8" customFormat="1" ht="19.92" customHeight="1">
      <c r="B76" s="183"/>
      <c r="C76" s="184"/>
      <c r="D76" s="185" t="s">
        <v>126</v>
      </c>
      <c r="E76" s="186"/>
      <c r="F76" s="186"/>
      <c r="G76" s="186"/>
      <c r="H76" s="186"/>
      <c r="I76" s="187"/>
      <c r="J76" s="188">
        <f>J620</f>
        <v>0</v>
      </c>
      <c r="K76" s="189"/>
    </row>
    <row r="77" s="8" customFormat="1" ht="19.92" customHeight="1">
      <c r="B77" s="183"/>
      <c r="C77" s="184"/>
      <c r="D77" s="185" t="s">
        <v>127</v>
      </c>
      <c r="E77" s="186"/>
      <c r="F77" s="186"/>
      <c r="G77" s="186"/>
      <c r="H77" s="186"/>
      <c r="I77" s="187"/>
      <c r="J77" s="188">
        <f>J627</f>
        <v>0</v>
      </c>
      <c r="K77" s="189"/>
    </row>
    <row r="78" s="7" customFormat="1" ht="24.96" customHeight="1">
      <c r="B78" s="176"/>
      <c r="C78" s="177"/>
      <c r="D78" s="178" t="s">
        <v>128</v>
      </c>
      <c r="E78" s="179"/>
      <c r="F78" s="179"/>
      <c r="G78" s="179"/>
      <c r="H78" s="179"/>
      <c r="I78" s="180"/>
      <c r="J78" s="181">
        <f>J723</f>
        <v>0</v>
      </c>
      <c r="K78" s="182"/>
    </row>
    <row r="79" s="1" customFormat="1" ht="21.84" customHeight="1">
      <c r="B79" s="45"/>
      <c r="C79" s="46"/>
      <c r="D79" s="46"/>
      <c r="E79" s="46"/>
      <c r="F79" s="46"/>
      <c r="G79" s="46"/>
      <c r="H79" s="46"/>
      <c r="I79" s="143"/>
      <c r="J79" s="46"/>
      <c r="K79" s="50"/>
    </row>
    <row r="80" s="1" customFormat="1" ht="6.96" customHeight="1">
      <c r="B80" s="66"/>
      <c r="C80" s="67"/>
      <c r="D80" s="67"/>
      <c r="E80" s="67"/>
      <c r="F80" s="67"/>
      <c r="G80" s="67"/>
      <c r="H80" s="67"/>
      <c r="I80" s="165"/>
      <c r="J80" s="67"/>
      <c r="K80" s="68"/>
    </row>
    <row r="84" s="1" customFormat="1" ht="6.96" customHeight="1">
      <c r="B84" s="69"/>
      <c r="C84" s="70"/>
      <c r="D84" s="70"/>
      <c r="E84" s="70"/>
      <c r="F84" s="70"/>
      <c r="G84" s="70"/>
      <c r="H84" s="70"/>
      <c r="I84" s="168"/>
      <c r="J84" s="70"/>
      <c r="K84" s="70"/>
      <c r="L84" s="71"/>
    </row>
    <row r="85" s="1" customFormat="1" ht="36.96" customHeight="1">
      <c r="B85" s="45"/>
      <c r="C85" s="72" t="s">
        <v>129</v>
      </c>
      <c r="D85" s="73"/>
      <c r="E85" s="73"/>
      <c r="F85" s="73"/>
      <c r="G85" s="73"/>
      <c r="H85" s="73"/>
      <c r="I85" s="190"/>
      <c r="J85" s="73"/>
      <c r="K85" s="73"/>
      <c r="L85" s="71"/>
    </row>
    <row r="86" s="1" customFormat="1" ht="6.96" customHeight="1">
      <c r="B86" s="45"/>
      <c r="C86" s="73"/>
      <c r="D86" s="73"/>
      <c r="E86" s="73"/>
      <c r="F86" s="73"/>
      <c r="G86" s="73"/>
      <c r="H86" s="73"/>
      <c r="I86" s="190"/>
      <c r="J86" s="73"/>
      <c r="K86" s="73"/>
      <c r="L86" s="71"/>
    </row>
    <row r="87" s="1" customFormat="1" ht="14.4" customHeight="1">
      <c r="B87" s="45"/>
      <c r="C87" s="75" t="s">
        <v>18</v>
      </c>
      <c r="D87" s="73"/>
      <c r="E87" s="73"/>
      <c r="F87" s="73"/>
      <c r="G87" s="73"/>
      <c r="H87" s="73"/>
      <c r="I87" s="190"/>
      <c r="J87" s="73"/>
      <c r="K87" s="73"/>
      <c r="L87" s="71"/>
    </row>
    <row r="88" s="1" customFormat="1" ht="16.5" customHeight="1">
      <c r="B88" s="45"/>
      <c r="C88" s="73"/>
      <c r="D88" s="73"/>
      <c r="E88" s="191" t="str">
        <f>E7</f>
        <v>Výměna elektroinstalace a stavební úpravy MŠ Sokolovská, Odry</v>
      </c>
      <c r="F88" s="75"/>
      <c r="G88" s="75"/>
      <c r="H88" s="75"/>
      <c r="I88" s="190"/>
      <c r="J88" s="73"/>
      <c r="K88" s="73"/>
      <c r="L88" s="71"/>
    </row>
    <row r="89" s="1" customFormat="1" ht="14.4" customHeight="1">
      <c r="B89" s="45"/>
      <c r="C89" s="75" t="s">
        <v>100</v>
      </c>
      <c r="D89" s="73"/>
      <c r="E89" s="73"/>
      <c r="F89" s="73"/>
      <c r="G89" s="73"/>
      <c r="H89" s="73"/>
      <c r="I89" s="190"/>
      <c r="J89" s="73"/>
      <c r="K89" s="73"/>
      <c r="L89" s="71"/>
    </row>
    <row r="90" s="1" customFormat="1" ht="17.25" customHeight="1">
      <c r="B90" s="45"/>
      <c r="C90" s="73"/>
      <c r="D90" s="73"/>
      <c r="E90" s="81" t="str">
        <f>E9</f>
        <v>01 - Stavební úpravy</v>
      </c>
      <c r="F90" s="73"/>
      <c r="G90" s="73"/>
      <c r="H90" s="73"/>
      <c r="I90" s="190"/>
      <c r="J90" s="73"/>
      <c r="K90" s="73"/>
      <c r="L90" s="71"/>
    </row>
    <row r="91" s="1" customFormat="1" ht="6.96" customHeight="1">
      <c r="B91" s="45"/>
      <c r="C91" s="73"/>
      <c r="D91" s="73"/>
      <c r="E91" s="73"/>
      <c r="F91" s="73"/>
      <c r="G91" s="73"/>
      <c r="H91" s="73"/>
      <c r="I91" s="190"/>
      <c r="J91" s="73"/>
      <c r="K91" s="73"/>
      <c r="L91" s="71"/>
    </row>
    <row r="92" s="1" customFormat="1" ht="18" customHeight="1">
      <c r="B92" s="45"/>
      <c r="C92" s="75" t="s">
        <v>23</v>
      </c>
      <c r="D92" s="73"/>
      <c r="E92" s="73"/>
      <c r="F92" s="192" t="str">
        <f>F12</f>
        <v xml:space="preserve">Sokolovská </v>
      </c>
      <c r="G92" s="73"/>
      <c r="H92" s="73"/>
      <c r="I92" s="193" t="s">
        <v>25</v>
      </c>
      <c r="J92" s="84" t="str">
        <f>IF(J12="","",J12)</f>
        <v>25. 3. 2019</v>
      </c>
      <c r="K92" s="73"/>
      <c r="L92" s="71"/>
    </row>
    <row r="93" s="1" customFormat="1" ht="6.96" customHeight="1">
      <c r="B93" s="45"/>
      <c r="C93" s="73"/>
      <c r="D93" s="73"/>
      <c r="E93" s="73"/>
      <c r="F93" s="73"/>
      <c r="G93" s="73"/>
      <c r="H93" s="73"/>
      <c r="I93" s="190"/>
      <c r="J93" s="73"/>
      <c r="K93" s="73"/>
      <c r="L93" s="71"/>
    </row>
    <row r="94" s="1" customFormat="1">
      <c r="B94" s="45"/>
      <c r="C94" s="75" t="s">
        <v>27</v>
      </c>
      <c r="D94" s="73"/>
      <c r="E94" s="73"/>
      <c r="F94" s="192" t="str">
        <f>E15</f>
        <v>Město Odry</v>
      </c>
      <c r="G94" s="73"/>
      <c r="H94" s="73"/>
      <c r="I94" s="193" t="s">
        <v>35</v>
      </c>
      <c r="J94" s="192" t="str">
        <f>E21</f>
        <v>BYVAST pro s.r.o.</v>
      </c>
      <c r="K94" s="73"/>
      <c r="L94" s="71"/>
    </row>
    <row r="95" s="1" customFormat="1" ht="14.4" customHeight="1">
      <c r="B95" s="45"/>
      <c r="C95" s="75" t="s">
        <v>33</v>
      </c>
      <c r="D95" s="73"/>
      <c r="E95" s="73"/>
      <c r="F95" s="192" t="str">
        <f>IF(E18="","",E18)</f>
        <v/>
      </c>
      <c r="G95" s="73"/>
      <c r="H95" s="73"/>
      <c r="I95" s="190"/>
      <c r="J95" s="73"/>
      <c r="K95" s="73"/>
      <c r="L95" s="71"/>
    </row>
    <row r="96" s="1" customFormat="1" ht="10.32" customHeight="1">
      <c r="B96" s="45"/>
      <c r="C96" s="73"/>
      <c r="D96" s="73"/>
      <c r="E96" s="73"/>
      <c r="F96" s="73"/>
      <c r="G96" s="73"/>
      <c r="H96" s="73"/>
      <c r="I96" s="190"/>
      <c r="J96" s="73"/>
      <c r="K96" s="73"/>
      <c r="L96" s="71"/>
    </row>
    <row r="97" s="9" customFormat="1" ht="29.28" customHeight="1">
      <c r="B97" s="194"/>
      <c r="C97" s="195" t="s">
        <v>130</v>
      </c>
      <c r="D97" s="196" t="s">
        <v>61</v>
      </c>
      <c r="E97" s="196" t="s">
        <v>57</v>
      </c>
      <c r="F97" s="196" t="s">
        <v>131</v>
      </c>
      <c r="G97" s="196" t="s">
        <v>132</v>
      </c>
      <c r="H97" s="196" t="s">
        <v>133</v>
      </c>
      <c r="I97" s="197" t="s">
        <v>134</v>
      </c>
      <c r="J97" s="196" t="s">
        <v>104</v>
      </c>
      <c r="K97" s="198" t="s">
        <v>135</v>
      </c>
      <c r="L97" s="199"/>
      <c r="M97" s="101" t="s">
        <v>136</v>
      </c>
      <c r="N97" s="102" t="s">
        <v>46</v>
      </c>
      <c r="O97" s="102" t="s">
        <v>137</v>
      </c>
      <c r="P97" s="102" t="s">
        <v>138</v>
      </c>
      <c r="Q97" s="102" t="s">
        <v>139</v>
      </c>
      <c r="R97" s="102" t="s">
        <v>140</v>
      </c>
      <c r="S97" s="102" t="s">
        <v>141</v>
      </c>
      <c r="T97" s="103" t="s">
        <v>142</v>
      </c>
    </row>
    <row r="98" s="1" customFormat="1" ht="29.28" customHeight="1">
      <c r="B98" s="45"/>
      <c r="C98" s="107" t="s">
        <v>105</v>
      </c>
      <c r="D98" s="73"/>
      <c r="E98" s="73"/>
      <c r="F98" s="73"/>
      <c r="G98" s="73"/>
      <c r="H98" s="73"/>
      <c r="I98" s="190"/>
      <c r="J98" s="200">
        <f>BK98</f>
        <v>0</v>
      </c>
      <c r="K98" s="73"/>
      <c r="L98" s="71"/>
      <c r="M98" s="104"/>
      <c r="N98" s="105"/>
      <c r="O98" s="105"/>
      <c r="P98" s="201">
        <f>P99+P249+P723</f>
        <v>0</v>
      </c>
      <c r="Q98" s="105"/>
      <c r="R98" s="201">
        <f>R99+R249+R723</f>
        <v>28.021357040000002</v>
      </c>
      <c r="S98" s="105"/>
      <c r="T98" s="202">
        <f>T99+T249+T723</f>
        <v>20.93750168</v>
      </c>
      <c r="AT98" s="23" t="s">
        <v>75</v>
      </c>
      <c r="AU98" s="23" t="s">
        <v>106</v>
      </c>
      <c r="BK98" s="203">
        <f>BK99+BK249+BK723</f>
        <v>0</v>
      </c>
    </row>
    <row r="99" s="10" customFormat="1" ht="37.44" customHeight="1">
      <c r="B99" s="204"/>
      <c r="C99" s="205"/>
      <c r="D99" s="206" t="s">
        <v>75</v>
      </c>
      <c r="E99" s="207" t="s">
        <v>143</v>
      </c>
      <c r="F99" s="207" t="s">
        <v>144</v>
      </c>
      <c r="G99" s="205"/>
      <c r="H99" s="205"/>
      <c r="I99" s="208"/>
      <c r="J99" s="209">
        <f>BK99</f>
        <v>0</v>
      </c>
      <c r="K99" s="205"/>
      <c r="L99" s="210"/>
      <c r="M99" s="211"/>
      <c r="N99" s="212"/>
      <c r="O99" s="212"/>
      <c r="P99" s="213">
        <f>P100+P117+P218+P236+P246</f>
        <v>0</v>
      </c>
      <c r="Q99" s="212"/>
      <c r="R99" s="213">
        <f>R100+R117+R218+R236+R246</f>
        <v>11.051579800000003</v>
      </c>
      <c r="S99" s="212"/>
      <c r="T99" s="214">
        <f>T100+T117+T218+T236+T246</f>
        <v>5.3862639999999997</v>
      </c>
      <c r="AR99" s="215" t="s">
        <v>84</v>
      </c>
      <c r="AT99" s="216" t="s">
        <v>75</v>
      </c>
      <c r="AU99" s="216" t="s">
        <v>76</v>
      </c>
      <c r="AY99" s="215" t="s">
        <v>145</v>
      </c>
      <c r="BK99" s="217">
        <f>BK100+BK117+BK218+BK236+BK246</f>
        <v>0</v>
      </c>
    </row>
    <row r="100" s="10" customFormat="1" ht="19.92" customHeight="1">
      <c r="B100" s="204"/>
      <c r="C100" s="205"/>
      <c r="D100" s="206" t="s">
        <v>75</v>
      </c>
      <c r="E100" s="218" t="s">
        <v>146</v>
      </c>
      <c r="F100" s="218" t="s">
        <v>147</v>
      </c>
      <c r="G100" s="205"/>
      <c r="H100" s="205"/>
      <c r="I100" s="208"/>
      <c r="J100" s="219">
        <f>BK100</f>
        <v>0</v>
      </c>
      <c r="K100" s="205"/>
      <c r="L100" s="210"/>
      <c r="M100" s="211"/>
      <c r="N100" s="212"/>
      <c r="O100" s="212"/>
      <c r="P100" s="213">
        <f>SUM(P101:P116)</f>
        <v>0</v>
      </c>
      <c r="Q100" s="212"/>
      <c r="R100" s="213">
        <f>SUM(R101:R116)</f>
        <v>0.93377946000000001</v>
      </c>
      <c r="S100" s="212"/>
      <c r="T100" s="214">
        <f>SUM(T101:T116)</f>
        <v>0</v>
      </c>
      <c r="AR100" s="215" t="s">
        <v>84</v>
      </c>
      <c r="AT100" s="216" t="s">
        <v>75</v>
      </c>
      <c r="AU100" s="216" t="s">
        <v>84</v>
      </c>
      <c r="AY100" s="215" t="s">
        <v>145</v>
      </c>
      <c r="BK100" s="217">
        <f>SUM(BK101:BK116)</f>
        <v>0</v>
      </c>
    </row>
    <row r="101" s="1" customFormat="1" ht="38.25" customHeight="1">
      <c r="B101" s="45"/>
      <c r="C101" s="220" t="s">
        <v>84</v>
      </c>
      <c r="D101" s="220" t="s">
        <v>148</v>
      </c>
      <c r="E101" s="221" t="s">
        <v>149</v>
      </c>
      <c r="F101" s="222" t="s">
        <v>150</v>
      </c>
      <c r="G101" s="223" t="s">
        <v>151</v>
      </c>
      <c r="H101" s="224">
        <v>0.375</v>
      </c>
      <c r="I101" s="225"/>
      <c r="J101" s="226">
        <f>ROUND(I101*H101,2)</f>
        <v>0</v>
      </c>
      <c r="K101" s="222" t="s">
        <v>152</v>
      </c>
      <c r="L101" s="71"/>
      <c r="M101" s="227" t="s">
        <v>21</v>
      </c>
      <c r="N101" s="228" t="s">
        <v>47</v>
      </c>
      <c r="O101" s="46"/>
      <c r="P101" s="229">
        <f>O101*H101</f>
        <v>0</v>
      </c>
      <c r="Q101" s="229">
        <v>0.055480000000000002</v>
      </c>
      <c r="R101" s="229">
        <f>Q101*H101</f>
        <v>0.020805000000000001</v>
      </c>
      <c r="S101" s="229">
        <v>0</v>
      </c>
      <c r="T101" s="230">
        <f>S101*H101</f>
        <v>0</v>
      </c>
      <c r="AR101" s="23" t="s">
        <v>153</v>
      </c>
      <c r="AT101" s="23" t="s">
        <v>148</v>
      </c>
      <c r="AU101" s="23" t="s">
        <v>86</v>
      </c>
      <c r="AY101" s="23" t="s">
        <v>145</v>
      </c>
      <c r="BE101" s="231">
        <f>IF(N101="základní",J101,0)</f>
        <v>0</v>
      </c>
      <c r="BF101" s="231">
        <f>IF(N101="snížená",J101,0)</f>
        <v>0</v>
      </c>
      <c r="BG101" s="231">
        <f>IF(N101="zákl. přenesená",J101,0)</f>
        <v>0</v>
      </c>
      <c r="BH101" s="231">
        <f>IF(N101="sníž. přenesená",J101,0)</f>
        <v>0</v>
      </c>
      <c r="BI101" s="231">
        <f>IF(N101="nulová",J101,0)</f>
        <v>0</v>
      </c>
      <c r="BJ101" s="23" t="s">
        <v>84</v>
      </c>
      <c r="BK101" s="231">
        <f>ROUND(I101*H101,2)</f>
        <v>0</v>
      </c>
      <c r="BL101" s="23" t="s">
        <v>153</v>
      </c>
      <c r="BM101" s="23" t="s">
        <v>154</v>
      </c>
    </row>
    <row r="102" s="11" customFormat="1">
      <c r="B102" s="232"/>
      <c r="C102" s="233"/>
      <c r="D102" s="234" t="s">
        <v>155</v>
      </c>
      <c r="E102" s="235" t="s">
        <v>21</v>
      </c>
      <c r="F102" s="236" t="s">
        <v>156</v>
      </c>
      <c r="G102" s="233"/>
      <c r="H102" s="237">
        <v>0.375</v>
      </c>
      <c r="I102" s="238"/>
      <c r="J102" s="233"/>
      <c r="K102" s="233"/>
      <c r="L102" s="239"/>
      <c r="M102" s="240"/>
      <c r="N102" s="241"/>
      <c r="O102" s="241"/>
      <c r="P102" s="241"/>
      <c r="Q102" s="241"/>
      <c r="R102" s="241"/>
      <c r="S102" s="241"/>
      <c r="T102" s="242"/>
      <c r="AT102" s="243" t="s">
        <v>155</v>
      </c>
      <c r="AU102" s="243" t="s">
        <v>86</v>
      </c>
      <c r="AV102" s="11" t="s">
        <v>86</v>
      </c>
      <c r="AW102" s="11" t="s">
        <v>39</v>
      </c>
      <c r="AX102" s="11" t="s">
        <v>76</v>
      </c>
      <c r="AY102" s="243" t="s">
        <v>145</v>
      </c>
    </row>
    <row r="103" s="12" customFormat="1">
      <c r="B103" s="244"/>
      <c r="C103" s="245"/>
      <c r="D103" s="234" t="s">
        <v>155</v>
      </c>
      <c r="E103" s="246" t="s">
        <v>21</v>
      </c>
      <c r="F103" s="247" t="s">
        <v>157</v>
      </c>
      <c r="G103" s="245"/>
      <c r="H103" s="248">
        <v>0.375</v>
      </c>
      <c r="I103" s="249"/>
      <c r="J103" s="245"/>
      <c r="K103" s="245"/>
      <c r="L103" s="250"/>
      <c r="M103" s="251"/>
      <c r="N103" s="252"/>
      <c r="O103" s="252"/>
      <c r="P103" s="252"/>
      <c r="Q103" s="252"/>
      <c r="R103" s="252"/>
      <c r="S103" s="252"/>
      <c r="T103" s="253"/>
      <c r="AT103" s="254" t="s">
        <v>155</v>
      </c>
      <c r="AU103" s="254" t="s">
        <v>86</v>
      </c>
      <c r="AV103" s="12" t="s">
        <v>153</v>
      </c>
      <c r="AW103" s="12" t="s">
        <v>39</v>
      </c>
      <c r="AX103" s="12" t="s">
        <v>84</v>
      </c>
      <c r="AY103" s="254" t="s">
        <v>145</v>
      </c>
    </row>
    <row r="104" s="1" customFormat="1" ht="25.5" customHeight="1">
      <c r="B104" s="45"/>
      <c r="C104" s="220" t="s">
        <v>86</v>
      </c>
      <c r="D104" s="220" t="s">
        <v>148</v>
      </c>
      <c r="E104" s="221" t="s">
        <v>158</v>
      </c>
      <c r="F104" s="222" t="s">
        <v>159</v>
      </c>
      <c r="G104" s="223" t="s">
        <v>151</v>
      </c>
      <c r="H104" s="224">
        <v>5.5499999999999998</v>
      </c>
      <c r="I104" s="225"/>
      <c r="J104" s="226">
        <f>ROUND(I104*H104,2)</f>
        <v>0</v>
      </c>
      <c r="K104" s="222" t="s">
        <v>152</v>
      </c>
      <c r="L104" s="71"/>
      <c r="M104" s="227" t="s">
        <v>21</v>
      </c>
      <c r="N104" s="228" t="s">
        <v>47</v>
      </c>
      <c r="O104" s="46"/>
      <c r="P104" s="229">
        <f>O104*H104</f>
        <v>0</v>
      </c>
      <c r="Q104" s="229">
        <v>0.069169999999999995</v>
      </c>
      <c r="R104" s="229">
        <f>Q104*H104</f>
        <v>0.38389349999999994</v>
      </c>
      <c r="S104" s="229">
        <v>0</v>
      </c>
      <c r="T104" s="230">
        <f>S104*H104</f>
        <v>0</v>
      </c>
      <c r="AR104" s="23" t="s">
        <v>153</v>
      </c>
      <c r="AT104" s="23" t="s">
        <v>148</v>
      </c>
      <c r="AU104" s="23" t="s">
        <v>86</v>
      </c>
      <c r="AY104" s="23" t="s">
        <v>145</v>
      </c>
      <c r="BE104" s="231">
        <f>IF(N104="základní",J104,0)</f>
        <v>0</v>
      </c>
      <c r="BF104" s="231">
        <f>IF(N104="snížená",J104,0)</f>
        <v>0</v>
      </c>
      <c r="BG104" s="231">
        <f>IF(N104="zákl. přenesená",J104,0)</f>
        <v>0</v>
      </c>
      <c r="BH104" s="231">
        <f>IF(N104="sníž. přenesená",J104,0)</f>
        <v>0</v>
      </c>
      <c r="BI104" s="231">
        <f>IF(N104="nulová",J104,0)</f>
        <v>0</v>
      </c>
      <c r="BJ104" s="23" t="s">
        <v>84</v>
      </c>
      <c r="BK104" s="231">
        <f>ROUND(I104*H104,2)</f>
        <v>0</v>
      </c>
      <c r="BL104" s="23" t="s">
        <v>153</v>
      </c>
      <c r="BM104" s="23" t="s">
        <v>160</v>
      </c>
    </row>
    <row r="105" s="11" customFormat="1">
      <c r="B105" s="232"/>
      <c r="C105" s="233"/>
      <c r="D105" s="234" t="s">
        <v>155</v>
      </c>
      <c r="E105" s="235" t="s">
        <v>21</v>
      </c>
      <c r="F105" s="236" t="s">
        <v>161</v>
      </c>
      <c r="G105" s="233"/>
      <c r="H105" s="237">
        <v>3</v>
      </c>
      <c r="I105" s="238"/>
      <c r="J105" s="233"/>
      <c r="K105" s="233"/>
      <c r="L105" s="239"/>
      <c r="M105" s="240"/>
      <c r="N105" s="241"/>
      <c r="O105" s="241"/>
      <c r="P105" s="241"/>
      <c r="Q105" s="241"/>
      <c r="R105" s="241"/>
      <c r="S105" s="241"/>
      <c r="T105" s="242"/>
      <c r="AT105" s="243" t="s">
        <v>155</v>
      </c>
      <c r="AU105" s="243" t="s">
        <v>86</v>
      </c>
      <c r="AV105" s="11" t="s">
        <v>86</v>
      </c>
      <c r="AW105" s="11" t="s">
        <v>39</v>
      </c>
      <c r="AX105" s="11" t="s">
        <v>76</v>
      </c>
      <c r="AY105" s="243" t="s">
        <v>145</v>
      </c>
    </row>
    <row r="106" s="11" customFormat="1">
      <c r="B106" s="232"/>
      <c r="C106" s="233"/>
      <c r="D106" s="234" t="s">
        <v>155</v>
      </c>
      <c r="E106" s="235" t="s">
        <v>21</v>
      </c>
      <c r="F106" s="236" t="s">
        <v>162</v>
      </c>
      <c r="G106" s="233"/>
      <c r="H106" s="237">
        <v>2.5499999999999998</v>
      </c>
      <c r="I106" s="238"/>
      <c r="J106" s="233"/>
      <c r="K106" s="233"/>
      <c r="L106" s="239"/>
      <c r="M106" s="240"/>
      <c r="N106" s="241"/>
      <c r="O106" s="241"/>
      <c r="P106" s="241"/>
      <c r="Q106" s="241"/>
      <c r="R106" s="241"/>
      <c r="S106" s="241"/>
      <c r="T106" s="242"/>
      <c r="AT106" s="243" t="s">
        <v>155</v>
      </c>
      <c r="AU106" s="243" t="s">
        <v>86</v>
      </c>
      <c r="AV106" s="11" t="s">
        <v>86</v>
      </c>
      <c r="AW106" s="11" t="s">
        <v>39</v>
      </c>
      <c r="AX106" s="11" t="s">
        <v>76</v>
      </c>
      <c r="AY106" s="243" t="s">
        <v>145</v>
      </c>
    </row>
    <row r="107" s="12" customFormat="1">
      <c r="B107" s="244"/>
      <c r="C107" s="245"/>
      <c r="D107" s="234" t="s">
        <v>155</v>
      </c>
      <c r="E107" s="246" t="s">
        <v>21</v>
      </c>
      <c r="F107" s="247" t="s">
        <v>157</v>
      </c>
      <c r="G107" s="245"/>
      <c r="H107" s="248">
        <v>5.5499999999999998</v>
      </c>
      <c r="I107" s="249"/>
      <c r="J107" s="245"/>
      <c r="K107" s="245"/>
      <c r="L107" s="250"/>
      <c r="M107" s="251"/>
      <c r="N107" s="252"/>
      <c r="O107" s="252"/>
      <c r="P107" s="252"/>
      <c r="Q107" s="252"/>
      <c r="R107" s="252"/>
      <c r="S107" s="252"/>
      <c r="T107" s="253"/>
      <c r="AT107" s="254" t="s">
        <v>155</v>
      </c>
      <c r="AU107" s="254" t="s">
        <v>86</v>
      </c>
      <c r="AV107" s="12" t="s">
        <v>153</v>
      </c>
      <c r="AW107" s="12" t="s">
        <v>39</v>
      </c>
      <c r="AX107" s="12" t="s">
        <v>84</v>
      </c>
      <c r="AY107" s="254" t="s">
        <v>145</v>
      </c>
    </row>
    <row r="108" s="1" customFormat="1" ht="16.5" customHeight="1">
      <c r="B108" s="45"/>
      <c r="C108" s="220" t="s">
        <v>146</v>
      </c>
      <c r="D108" s="220" t="s">
        <v>148</v>
      </c>
      <c r="E108" s="221" t="s">
        <v>163</v>
      </c>
      <c r="F108" s="222" t="s">
        <v>164</v>
      </c>
      <c r="G108" s="223" t="s">
        <v>165</v>
      </c>
      <c r="H108" s="224">
        <v>3</v>
      </c>
      <c r="I108" s="225"/>
      <c r="J108" s="226">
        <f>ROUND(I108*H108,2)</f>
        <v>0</v>
      </c>
      <c r="K108" s="222" t="s">
        <v>152</v>
      </c>
      <c r="L108" s="71"/>
      <c r="M108" s="227" t="s">
        <v>21</v>
      </c>
      <c r="N108" s="228" t="s">
        <v>47</v>
      </c>
      <c r="O108" s="46"/>
      <c r="P108" s="229">
        <f>O108*H108</f>
        <v>0</v>
      </c>
      <c r="Q108" s="229">
        <v>0.00012</v>
      </c>
      <c r="R108" s="229">
        <f>Q108*H108</f>
        <v>0.00036000000000000002</v>
      </c>
      <c r="S108" s="229">
        <v>0</v>
      </c>
      <c r="T108" s="230">
        <f>S108*H108</f>
        <v>0</v>
      </c>
      <c r="AR108" s="23" t="s">
        <v>153</v>
      </c>
      <c r="AT108" s="23" t="s">
        <v>148</v>
      </c>
      <c r="AU108" s="23" t="s">
        <v>86</v>
      </c>
      <c r="AY108" s="23" t="s">
        <v>145</v>
      </c>
      <c r="BE108" s="231">
        <f>IF(N108="základní",J108,0)</f>
        <v>0</v>
      </c>
      <c r="BF108" s="231">
        <f>IF(N108="snížená",J108,0)</f>
        <v>0</v>
      </c>
      <c r="BG108" s="231">
        <f>IF(N108="zákl. přenesená",J108,0)</f>
        <v>0</v>
      </c>
      <c r="BH108" s="231">
        <f>IF(N108="sníž. přenesená",J108,0)</f>
        <v>0</v>
      </c>
      <c r="BI108" s="231">
        <f>IF(N108="nulová",J108,0)</f>
        <v>0</v>
      </c>
      <c r="BJ108" s="23" t="s">
        <v>84</v>
      </c>
      <c r="BK108" s="231">
        <f>ROUND(I108*H108,2)</f>
        <v>0</v>
      </c>
      <c r="BL108" s="23" t="s">
        <v>153</v>
      </c>
      <c r="BM108" s="23" t="s">
        <v>166</v>
      </c>
    </row>
    <row r="109" s="1" customFormat="1">
      <c r="B109" s="45"/>
      <c r="C109" s="73"/>
      <c r="D109" s="234" t="s">
        <v>167</v>
      </c>
      <c r="E109" s="73"/>
      <c r="F109" s="255" t="s">
        <v>168</v>
      </c>
      <c r="G109" s="73"/>
      <c r="H109" s="73"/>
      <c r="I109" s="190"/>
      <c r="J109" s="73"/>
      <c r="K109" s="73"/>
      <c r="L109" s="71"/>
      <c r="M109" s="256"/>
      <c r="N109" s="46"/>
      <c r="O109" s="46"/>
      <c r="P109" s="46"/>
      <c r="Q109" s="46"/>
      <c r="R109" s="46"/>
      <c r="S109" s="46"/>
      <c r="T109" s="94"/>
      <c r="AT109" s="23" t="s">
        <v>167</v>
      </c>
      <c r="AU109" s="23" t="s">
        <v>86</v>
      </c>
    </row>
    <row r="110" s="11" customFormat="1">
      <c r="B110" s="232"/>
      <c r="C110" s="233"/>
      <c r="D110" s="234" t="s">
        <v>155</v>
      </c>
      <c r="E110" s="235" t="s">
        <v>21</v>
      </c>
      <c r="F110" s="236" t="s">
        <v>161</v>
      </c>
      <c r="G110" s="233"/>
      <c r="H110" s="237">
        <v>3</v>
      </c>
      <c r="I110" s="238"/>
      <c r="J110" s="233"/>
      <c r="K110" s="233"/>
      <c r="L110" s="239"/>
      <c r="M110" s="240"/>
      <c r="N110" s="241"/>
      <c r="O110" s="241"/>
      <c r="P110" s="241"/>
      <c r="Q110" s="241"/>
      <c r="R110" s="241"/>
      <c r="S110" s="241"/>
      <c r="T110" s="242"/>
      <c r="AT110" s="243" t="s">
        <v>155</v>
      </c>
      <c r="AU110" s="243" t="s">
        <v>86</v>
      </c>
      <c r="AV110" s="11" t="s">
        <v>86</v>
      </c>
      <c r="AW110" s="11" t="s">
        <v>39</v>
      </c>
      <c r="AX110" s="11" t="s">
        <v>76</v>
      </c>
      <c r="AY110" s="243" t="s">
        <v>145</v>
      </c>
    </row>
    <row r="111" s="12" customFormat="1">
      <c r="B111" s="244"/>
      <c r="C111" s="245"/>
      <c r="D111" s="234" t="s">
        <v>155</v>
      </c>
      <c r="E111" s="246" t="s">
        <v>21</v>
      </c>
      <c r="F111" s="247" t="s">
        <v>157</v>
      </c>
      <c r="G111" s="245"/>
      <c r="H111" s="248">
        <v>3</v>
      </c>
      <c r="I111" s="249"/>
      <c r="J111" s="245"/>
      <c r="K111" s="245"/>
      <c r="L111" s="250"/>
      <c r="M111" s="251"/>
      <c r="N111" s="252"/>
      <c r="O111" s="252"/>
      <c r="P111" s="252"/>
      <c r="Q111" s="252"/>
      <c r="R111" s="252"/>
      <c r="S111" s="252"/>
      <c r="T111" s="253"/>
      <c r="AT111" s="254" t="s">
        <v>155</v>
      </c>
      <c r="AU111" s="254" t="s">
        <v>86</v>
      </c>
      <c r="AV111" s="12" t="s">
        <v>153</v>
      </c>
      <c r="AW111" s="12" t="s">
        <v>39</v>
      </c>
      <c r="AX111" s="12" t="s">
        <v>84</v>
      </c>
      <c r="AY111" s="254" t="s">
        <v>145</v>
      </c>
    </row>
    <row r="112" s="1" customFormat="1" ht="25.5" customHeight="1">
      <c r="B112" s="45"/>
      <c r="C112" s="220" t="s">
        <v>153</v>
      </c>
      <c r="D112" s="220" t="s">
        <v>148</v>
      </c>
      <c r="E112" s="221" t="s">
        <v>169</v>
      </c>
      <c r="F112" s="222" t="s">
        <v>170</v>
      </c>
      <c r="G112" s="223" t="s">
        <v>151</v>
      </c>
      <c r="H112" s="224">
        <v>12.858000000000001</v>
      </c>
      <c r="I112" s="225"/>
      <c r="J112" s="226">
        <f>ROUND(I112*H112,2)</f>
        <v>0</v>
      </c>
      <c r="K112" s="222" t="s">
        <v>152</v>
      </c>
      <c r="L112" s="71"/>
      <c r="M112" s="227" t="s">
        <v>21</v>
      </c>
      <c r="N112" s="228" t="s">
        <v>47</v>
      </c>
      <c r="O112" s="46"/>
      <c r="P112" s="229">
        <f>O112*H112</f>
        <v>0</v>
      </c>
      <c r="Q112" s="229">
        <v>0.041119999999999997</v>
      </c>
      <c r="R112" s="229">
        <f>Q112*H112</f>
        <v>0.52872096000000002</v>
      </c>
      <c r="S112" s="229">
        <v>0</v>
      </c>
      <c r="T112" s="230">
        <f>S112*H112</f>
        <v>0</v>
      </c>
      <c r="AR112" s="23" t="s">
        <v>153</v>
      </c>
      <c r="AT112" s="23" t="s">
        <v>148</v>
      </c>
      <c r="AU112" s="23" t="s">
        <v>86</v>
      </c>
      <c r="AY112" s="23" t="s">
        <v>145</v>
      </c>
      <c r="BE112" s="231">
        <f>IF(N112="základní",J112,0)</f>
        <v>0</v>
      </c>
      <c r="BF112" s="231">
        <f>IF(N112="snížená",J112,0)</f>
        <v>0</v>
      </c>
      <c r="BG112" s="231">
        <f>IF(N112="zákl. přenesená",J112,0)</f>
        <v>0</v>
      </c>
      <c r="BH112" s="231">
        <f>IF(N112="sníž. přenesená",J112,0)</f>
        <v>0</v>
      </c>
      <c r="BI112" s="231">
        <f>IF(N112="nulová",J112,0)</f>
        <v>0</v>
      </c>
      <c r="BJ112" s="23" t="s">
        <v>84</v>
      </c>
      <c r="BK112" s="231">
        <f>ROUND(I112*H112,2)</f>
        <v>0</v>
      </c>
      <c r="BL112" s="23" t="s">
        <v>153</v>
      </c>
      <c r="BM112" s="23" t="s">
        <v>171</v>
      </c>
    </row>
    <row r="113" s="13" customFormat="1">
      <c r="B113" s="257"/>
      <c r="C113" s="258"/>
      <c r="D113" s="234" t="s">
        <v>155</v>
      </c>
      <c r="E113" s="259" t="s">
        <v>21</v>
      </c>
      <c r="F113" s="260" t="s">
        <v>172</v>
      </c>
      <c r="G113" s="258"/>
      <c r="H113" s="259" t="s">
        <v>21</v>
      </c>
      <c r="I113" s="261"/>
      <c r="J113" s="258"/>
      <c r="K113" s="258"/>
      <c r="L113" s="262"/>
      <c r="M113" s="263"/>
      <c r="N113" s="264"/>
      <c r="O113" s="264"/>
      <c r="P113" s="264"/>
      <c r="Q113" s="264"/>
      <c r="R113" s="264"/>
      <c r="S113" s="264"/>
      <c r="T113" s="265"/>
      <c r="AT113" s="266" t="s">
        <v>155</v>
      </c>
      <c r="AU113" s="266" t="s">
        <v>86</v>
      </c>
      <c r="AV113" s="13" t="s">
        <v>84</v>
      </c>
      <c r="AW113" s="13" t="s">
        <v>39</v>
      </c>
      <c r="AX113" s="13" t="s">
        <v>76</v>
      </c>
      <c r="AY113" s="266" t="s">
        <v>145</v>
      </c>
    </row>
    <row r="114" s="11" customFormat="1">
      <c r="B114" s="232"/>
      <c r="C114" s="233"/>
      <c r="D114" s="234" t="s">
        <v>155</v>
      </c>
      <c r="E114" s="235" t="s">
        <v>21</v>
      </c>
      <c r="F114" s="236" t="s">
        <v>173</v>
      </c>
      <c r="G114" s="233"/>
      <c r="H114" s="237">
        <v>9.2400000000000002</v>
      </c>
      <c r="I114" s="238"/>
      <c r="J114" s="233"/>
      <c r="K114" s="233"/>
      <c r="L114" s="239"/>
      <c r="M114" s="240"/>
      <c r="N114" s="241"/>
      <c r="O114" s="241"/>
      <c r="P114" s="241"/>
      <c r="Q114" s="241"/>
      <c r="R114" s="241"/>
      <c r="S114" s="241"/>
      <c r="T114" s="242"/>
      <c r="AT114" s="243" t="s">
        <v>155</v>
      </c>
      <c r="AU114" s="243" t="s">
        <v>86</v>
      </c>
      <c r="AV114" s="11" t="s">
        <v>86</v>
      </c>
      <c r="AW114" s="11" t="s">
        <v>39</v>
      </c>
      <c r="AX114" s="11" t="s">
        <v>76</v>
      </c>
      <c r="AY114" s="243" t="s">
        <v>145</v>
      </c>
    </row>
    <row r="115" s="11" customFormat="1">
      <c r="B115" s="232"/>
      <c r="C115" s="233"/>
      <c r="D115" s="234" t="s">
        <v>155</v>
      </c>
      <c r="E115" s="235" t="s">
        <v>21</v>
      </c>
      <c r="F115" s="236" t="s">
        <v>174</v>
      </c>
      <c r="G115" s="233"/>
      <c r="H115" s="237">
        <v>3.6179999999999999</v>
      </c>
      <c r="I115" s="238"/>
      <c r="J115" s="233"/>
      <c r="K115" s="233"/>
      <c r="L115" s="239"/>
      <c r="M115" s="240"/>
      <c r="N115" s="241"/>
      <c r="O115" s="241"/>
      <c r="P115" s="241"/>
      <c r="Q115" s="241"/>
      <c r="R115" s="241"/>
      <c r="S115" s="241"/>
      <c r="T115" s="242"/>
      <c r="AT115" s="243" t="s">
        <v>155</v>
      </c>
      <c r="AU115" s="243" t="s">
        <v>86</v>
      </c>
      <c r="AV115" s="11" t="s">
        <v>86</v>
      </c>
      <c r="AW115" s="11" t="s">
        <v>39</v>
      </c>
      <c r="AX115" s="11" t="s">
        <v>76</v>
      </c>
      <c r="AY115" s="243" t="s">
        <v>145</v>
      </c>
    </row>
    <row r="116" s="12" customFormat="1">
      <c r="B116" s="244"/>
      <c r="C116" s="245"/>
      <c r="D116" s="234" t="s">
        <v>155</v>
      </c>
      <c r="E116" s="246" t="s">
        <v>21</v>
      </c>
      <c r="F116" s="247" t="s">
        <v>157</v>
      </c>
      <c r="G116" s="245"/>
      <c r="H116" s="248">
        <v>12.858000000000001</v>
      </c>
      <c r="I116" s="249"/>
      <c r="J116" s="245"/>
      <c r="K116" s="245"/>
      <c r="L116" s="250"/>
      <c r="M116" s="251"/>
      <c r="N116" s="252"/>
      <c r="O116" s="252"/>
      <c r="P116" s="252"/>
      <c r="Q116" s="252"/>
      <c r="R116" s="252"/>
      <c r="S116" s="252"/>
      <c r="T116" s="253"/>
      <c r="AT116" s="254" t="s">
        <v>155</v>
      </c>
      <c r="AU116" s="254" t="s">
        <v>86</v>
      </c>
      <c r="AV116" s="12" t="s">
        <v>153</v>
      </c>
      <c r="AW116" s="12" t="s">
        <v>39</v>
      </c>
      <c r="AX116" s="12" t="s">
        <v>84</v>
      </c>
      <c r="AY116" s="254" t="s">
        <v>145</v>
      </c>
    </row>
    <row r="117" s="10" customFormat="1" ht="29.88" customHeight="1">
      <c r="B117" s="204"/>
      <c r="C117" s="205"/>
      <c r="D117" s="206" t="s">
        <v>75</v>
      </c>
      <c r="E117" s="218" t="s">
        <v>175</v>
      </c>
      <c r="F117" s="218" t="s">
        <v>176</v>
      </c>
      <c r="G117" s="205"/>
      <c r="H117" s="205"/>
      <c r="I117" s="208"/>
      <c r="J117" s="219">
        <f>BK117</f>
        <v>0</v>
      </c>
      <c r="K117" s="205"/>
      <c r="L117" s="210"/>
      <c r="M117" s="211"/>
      <c r="N117" s="212"/>
      <c r="O117" s="212"/>
      <c r="P117" s="213">
        <f>SUM(P118:P217)</f>
        <v>0</v>
      </c>
      <c r="Q117" s="212"/>
      <c r="R117" s="213">
        <f>SUM(R118:R217)</f>
        <v>10.037092840000002</v>
      </c>
      <c r="S117" s="212"/>
      <c r="T117" s="214">
        <f>SUM(T118:T217)</f>
        <v>0</v>
      </c>
      <c r="AR117" s="215" t="s">
        <v>84</v>
      </c>
      <c r="AT117" s="216" t="s">
        <v>75</v>
      </c>
      <c r="AU117" s="216" t="s">
        <v>84</v>
      </c>
      <c r="AY117" s="215" t="s">
        <v>145</v>
      </c>
      <c r="BK117" s="217">
        <f>SUM(BK118:BK217)</f>
        <v>0</v>
      </c>
    </row>
    <row r="118" s="1" customFormat="1" ht="25.5" customHeight="1">
      <c r="B118" s="45"/>
      <c r="C118" s="220" t="s">
        <v>177</v>
      </c>
      <c r="D118" s="220" t="s">
        <v>148</v>
      </c>
      <c r="E118" s="221" t="s">
        <v>178</v>
      </c>
      <c r="F118" s="222" t="s">
        <v>179</v>
      </c>
      <c r="G118" s="223" t="s">
        <v>151</v>
      </c>
      <c r="H118" s="224">
        <v>21.23</v>
      </c>
      <c r="I118" s="225"/>
      <c r="J118" s="226">
        <f>ROUND(I118*H118,2)</f>
        <v>0</v>
      </c>
      <c r="K118" s="222" t="s">
        <v>152</v>
      </c>
      <c r="L118" s="71"/>
      <c r="M118" s="227" t="s">
        <v>21</v>
      </c>
      <c r="N118" s="228" t="s">
        <v>47</v>
      </c>
      <c r="O118" s="46"/>
      <c r="P118" s="229">
        <f>O118*H118</f>
        <v>0</v>
      </c>
      <c r="Q118" s="229">
        <v>0.0043800000000000002</v>
      </c>
      <c r="R118" s="229">
        <f>Q118*H118</f>
        <v>0.092987400000000012</v>
      </c>
      <c r="S118" s="229">
        <v>0</v>
      </c>
      <c r="T118" s="230">
        <f>S118*H118</f>
        <v>0</v>
      </c>
      <c r="AR118" s="23" t="s">
        <v>153</v>
      </c>
      <c r="AT118" s="23" t="s">
        <v>148</v>
      </c>
      <c r="AU118" s="23" t="s">
        <v>86</v>
      </c>
      <c r="AY118" s="23" t="s">
        <v>145</v>
      </c>
      <c r="BE118" s="231">
        <f>IF(N118="základní",J118,0)</f>
        <v>0</v>
      </c>
      <c r="BF118" s="231">
        <f>IF(N118="snížená",J118,0)</f>
        <v>0</v>
      </c>
      <c r="BG118" s="231">
        <f>IF(N118="zákl. přenesená",J118,0)</f>
        <v>0</v>
      </c>
      <c r="BH118" s="231">
        <f>IF(N118="sníž. přenesená",J118,0)</f>
        <v>0</v>
      </c>
      <c r="BI118" s="231">
        <f>IF(N118="nulová",J118,0)</f>
        <v>0</v>
      </c>
      <c r="BJ118" s="23" t="s">
        <v>84</v>
      </c>
      <c r="BK118" s="231">
        <f>ROUND(I118*H118,2)</f>
        <v>0</v>
      </c>
      <c r="BL118" s="23" t="s">
        <v>153</v>
      </c>
      <c r="BM118" s="23" t="s">
        <v>180</v>
      </c>
    </row>
    <row r="119" s="1" customFormat="1">
      <c r="B119" s="45"/>
      <c r="C119" s="73"/>
      <c r="D119" s="234" t="s">
        <v>167</v>
      </c>
      <c r="E119" s="73"/>
      <c r="F119" s="255" t="s">
        <v>181</v>
      </c>
      <c r="G119" s="73"/>
      <c r="H119" s="73"/>
      <c r="I119" s="190"/>
      <c r="J119" s="73"/>
      <c r="K119" s="73"/>
      <c r="L119" s="71"/>
      <c r="M119" s="256"/>
      <c r="N119" s="46"/>
      <c r="O119" s="46"/>
      <c r="P119" s="46"/>
      <c r="Q119" s="46"/>
      <c r="R119" s="46"/>
      <c r="S119" s="46"/>
      <c r="T119" s="94"/>
      <c r="AT119" s="23" t="s">
        <v>167</v>
      </c>
      <c r="AU119" s="23" t="s">
        <v>86</v>
      </c>
    </row>
    <row r="120" s="11" customFormat="1">
      <c r="B120" s="232"/>
      <c r="C120" s="233"/>
      <c r="D120" s="234" t="s">
        <v>155</v>
      </c>
      <c r="E120" s="235" t="s">
        <v>21</v>
      </c>
      <c r="F120" s="236" t="s">
        <v>182</v>
      </c>
      <c r="G120" s="233"/>
      <c r="H120" s="237">
        <v>21.23</v>
      </c>
      <c r="I120" s="238"/>
      <c r="J120" s="233"/>
      <c r="K120" s="233"/>
      <c r="L120" s="239"/>
      <c r="M120" s="240"/>
      <c r="N120" s="241"/>
      <c r="O120" s="241"/>
      <c r="P120" s="241"/>
      <c r="Q120" s="241"/>
      <c r="R120" s="241"/>
      <c r="S120" s="241"/>
      <c r="T120" s="242"/>
      <c r="AT120" s="243" t="s">
        <v>155</v>
      </c>
      <c r="AU120" s="243" t="s">
        <v>86</v>
      </c>
      <c r="AV120" s="11" t="s">
        <v>86</v>
      </c>
      <c r="AW120" s="11" t="s">
        <v>39</v>
      </c>
      <c r="AX120" s="11" t="s">
        <v>76</v>
      </c>
      <c r="AY120" s="243" t="s">
        <v>145</v>
      </c>
    </row>
    <row r="121" s="12" customFormat="1">
      <c r="B121" s="244"/>
      <c r="C121" s="245"/>
      <c r="D121" s="234" t="s">
        <v>155</v>
      </c>
      <c r="E121" s="246" t="s">
        <v>21</v>
      </c>
      <c r="F121" s="247" t="s">
        <v>157</v>
      </c>
      <c r="G121" s="245"/>
      <c r="H121" s="248">
        <v>21.23</v>
      </c>
      <c r="I121" s="249"/>
      <c r="J121" s="245"/>
      <c r="K121" s="245"/>
      <c r="L121" s="250"/>
      <c r="M121" s="251"/>
      <c r="N121" s="252"/>
      <c r="O121" s="252"/>
      <c r="P121" s="252"/>
      <c r="Q121" s="252"/>
      <c r="R121" s="252"/>
      <c r="S121" s="252"/>
      <c r="T121" s="253"/>
      <c r="AT121" s="254" t="s">
        <v>155</v>
      </c>
      <c r="AU121" s="254" t="s">
        <v>86</v>
      </c>
      <c r="AV121" s="12" t="s">
        <v>153</v>
      </c>
      <c r="AW121" s="12" t="s">
        <v>39</v>
      </c>
      <c r="AX121" s="12" t="s">
        <v>84</v>
      </c>
      <c r="AY121" s="254" t="s">
        <v>145</v>
      </c>
    </row>
    <row r="122" s="1" customFormat="1" ht="25.5" customHeight="1">
      <c r="B122" s="45"/>
      <c r="C122" s="220" t="s">
        <v>175</v>
      </c>
      <c r="D122" s="220" t="s">
        <v>148</v>
      </c>
      <c r="E122" s="221" t="s">
        <v>183</v>
      </c>
      <c r="F122" s="222" t="s">
        <v>184</v>
      </c>
      <c r="G122" s="223" t="s">
        <v>151</v>
      </c>
      <c r="H122" s="224">
        <v>21.23</v>
      </c>
      <c r="I122" s="225"/>
      <c r="J122" s="226">
        <f>ROUND(I122*H122,2)</f>
        <v>0</v>
      </c>
      <c r="K122" s="222" t="s">
        <v>152</v>
      </c>
      <c r="L122" s="71"/>
      <c r="M122" s="227" t="s">
        <v>21</v>
      </c>
      <c r="N122" s="228" t="s">
        <v>47</v>
      </c>
      <c r="O122" s="46"/>
      <c r="P122" s="229">
        <f>O122*H122</f>
        <v>0</v>
      </c>
      <c r="Q122" s="229">
        <v>0.0030000000000000001</v>
      </c>
      <c r="R122" s="229">
        <f>Q122*H122</f>
        <v>0.063689999999999997</v>
      </c>
      <c r="S122" s="229">
        <v>0</v>
      </c>
      <c r="T122" s="230">
        <f>S122*H122</f>
        <v>0</v>
      </c>
      <c r="AR122" s="23" t="s">
        <v>153</v>
      </c>
      <c r="AT122" s="23" t="s">
        <v>148</v>
      </c>
      <c r="AU122" s="23" t="s">
        <v>86</v>
      </c>
      <c r="AY122" s="23" t="s">
        <v>145</v>
      </c>
      <c r="BE122" s="231">
        <f>IF(N122="základní",J122,0)</f>
        <v>0</v>
      </c>
      <c r="BF122" s="231">
        <f>IF(N122="snížená",J122,0)</f>
        <v>0</v>
      </c>
      <c r="BG122" s="231">
        <f>IF(N122="zákl. přenesená",J122,0)</f>
        <v>0</v>
      </c>
      <c r="BH122" s="231">
        <f>IF(N122="sníž. přenesená",J122,0)</f>
        <v>0</v>
      </c>
      <c r="BI122" s="231">
        <f>IF(N122="nulová",J122,0)</f>
        <v>0</v>
      </c>
      <c r="BJ122" s="23" t="s">
        <v>84</v>
      </c>
      <c r="BK122" s="231">
        <f>ROUND(I122*H122,2)</f>
        <v>0</v>
      </c>
      <c r="BL122" s="23" t="s">
        <v>153</v>
      </c>
      <c r="BM122" s="23" t="s">
        <v>185</v>
      </c>
    </row>
    <row r="123" s="1" customFormat="1" ht="25.5" customHeight="1">
      <c r="B123" s="45"/>
      <c r="C123" s="220" t="s">
        <v>186</v>
      </c>
      <c r="D123" s="220" t="s">
        <v>148</v>
      </c>
      <c r="E123" s="221" t="s">
        <v>187</v>
      </c>
      <c r="F123" s="222" t="s">
        <v>188</v>
      </c>
      <c r="G123" s="223" t="s">
        <v>151</v>
      </c>
      <c r="H123" s="224">
        <v>1080.088</v>
      </c>
      <c r="I123" s="225"/>
      <c r="J123" s="226">
        <f>ROUND(I123*H123,2)</f>
        <v>0</v>
      </c>
      <c r="K123" s="222" t="s">
        <v>152</v>
      </c>
      <c r="L123" s="71"/>
      <c r="M123" s="227" t="s">
        <v>21</v>
      </c>
      <c r="N123" s="228" t="s">
        <v>47</v>
      </c>
      <c r="O123" s="46"/>
      <c r="P123" s="229">
        <f>O123*H123</f>
        <v>0</v>
      </c>
      <c r="Q123" s="229">
        <v>0.0043800000000000002</v>
      </c>
      <c r="R123" s="229">
        <f>Q123*H123</f>
        <v>4.73078544</v>
      </c>
      <c r="S123" s="229">
        <v>0</v>
      </c>
      <c r="T123" s="230">
        <f>S123*H123</f>
        <v>0</v>
      </c>
      <c r="AR123" s="23" t="s">
        <v>153</v>
      </c>
      <c r="AT123" s="23" t="s">
        <v>148</v>
      </c>
      <c r="AU123" s="23" t="s">
        <v>86</v>
      </c>
      <c r="AY123" s="23" t="s">
        <v>145</v>
      </c>
      <c r="BE123" s="231">
        <f>IF(N123="základní",J123,0)</f>
        <v>0</v>
      </c>
      <c r="BF123" s="231">
        <f>IF(N123="snížená",J123,0)</f>
        <v>0</v>
      </c>
      <c r="BG123" s="231">
        <f>IF(N123="zákl. přenesená",J123,0)</f>
        <v>0</v>
      </c>
      <c r="BH123" s="231">
        <f>IF(N123="sníž. přenesená",J123,0)</f>
        <v>0</v>
      </c>
      <c r="BI123" s="231">
        <f>IF(N123="nulová",J123,0)</f>
        <v>0</v>
      </c>
      <c r="BJ123" s="23" t="s">
        <v>84</v>
      </c>
      <c r="BK123" s="231">
        <f>ROUND(I123*H123,2)</f>
        <v>0</v>
      </c>
      <c r="BL123" s="23" t="s">
        <v>153</v>
      </c>
      <c r="BM123" s="23" t="s">
        <v>189</v>
      </c>
    </row>
    <row r="124" s="1" customFormat="1">
      <c r="B124" s="45"/>
      <c r="C124" s="73"/>
      <c r="D124" s="234" t="s">
        <v>167</v>
      </c>
      <c r="E124" s="73"/>
      <c r="F124" s="255" t="s">
        <v>181</v>
      </c>
      <c r="G124" s="73"/>
      <c r="H124" s="73"/>
      <c r="I124" s="190"/>
      <c r="J124" s="73"/>
      <c r="K124" s="73"/>
      <c r="L124" s="71"/>
      <c r="M124" s="256"/>
      <c r="N124" s="46"/>
      <c r="O124" s="46"/>
      <c r="P124" s="46"/>
      <c r="Q124" s="46"/>
      <c r="R124" s="46"/>
      <c r="S124" s="46"/>
      <c r="T124" s="94"/>
      <c r="AT124" s="23" t="s">
        <v>167</v>
      </c>
      <c r="AU124" s="23" t="s">
        <v>86</v>
      </c>
    </row>
    <row r="125" s="11" customFormat="1">
      <c r="B125" s="232"/>
      <c r="C125" s="233"/>
      <c r="D125" s="234" t="s">
        <v>155</v>
      </c>
      <c r="E125" s="235" t="s">
        <v>21</v>
      </c>
      <c r="F125" s="236" t="s">
        <v>190</v>
      </c>
      <c r="G125" s="233"/>
      <c r="H125" s="237">
        <v>15.4</v>
      </c>
      <c r="I125" s="238"/>
      <c r="J125" s="233"/>
      <c r="K125" s="233"/>
      <c r="L125" s="239"/>
      <c r="M125" s="240"/>
      <c r="N125" s="241"/>
      <c r="O125" s="241"/>
      <c r="P125" s="241"/>
      <c r="Q125" s="241"/>
      <c r="R125" s="241"/>
      <c r="S125" s="241"/>
      <c r="T125" s="242"/>
      <c r="AT125" s="243" t="s">
        <v>155</v>
      </c>
      <c r="AU125" s="243" t="s">
        <v>86</v>
      </c>
      <c r="AV125" s="11" t="s">
        <v>86</v>
      </c>
      <c r="AW125" s="11" t="s">
        <v>39</v>
      </c>
      <c r="AX125" s="11" t="s">
        <v>76</v>
      </c>
      <c r="AY125" s="243" t="s">
        <v>145</v>
      </c>
    </row>
    <row r="126" s="11" customFormat="1">
      <c r="B126" s="232"/>
      <c r="C126" s="233"/>
      <c r="D126" s="234" t="s">
        <v>155</v>
      </c>
      <c r="E126" s="235" t="s">
        <v>21</v>
      </c>
      <c r="F126" s="236" t="s">
        <v>191</v>
      </c>
      <c r="G126" s="233"/>
      <c r="H126" s="237">
        <v>24.544</v>
      </c>
      <c r="I126" s="238"/>
      <c r="J126" s="233"/>
      <c r="K126" s="233"/>
      <c r="L126" s="239"/>
      <c r="M126" s="240"/>
      <c r="N126" s="241"/>
      <c r="O126" s="241"/>
      <c r="P126" s="241"/>
      <c r="Q126" s="241"/>
      <c r="R126" s="241"/>
      <c r="S126" s="241"/>
      <c r="T126" s="242"/>
      <c r="AT126" s="243" t="s">
        <v>155</v>
      </c>
      <c r="AU126" s="243" t="s">
        <v>86</v>
      </c>
      <c r="AV126" s="11" t="s">
        <v>86</v>
      </c>
      <c r="AW126" s="11" t="s">
        <v>39</v>
      </c>
      <c r="AX126" s="11" t="s">
        <v>76</v>
      </c>
      <c r="AY126" s="243" t="s">
        <v>145</v>
      </c>
    </row>
    <row r="127" s="11" customFormat="1">
      <c r="B127" s="232"/>
      <c r="C127" s="233"/>
      <c r="D127" s="234" t="s">
        <v>155</v>
      </c>
      <c r="E127" s="235" t="s">
        <v>21</v>
      </c>
      <c r="F127" s="236" t="s">
        <v>192</v>
      </c>
      <c r="G127" s="233"/>
      <c r="H127" s="237">
        <v>50.140000000000001</v>
      </c>
      <c r="I127" s="238"/>
      <c r="J127" s="233"/>
      <c r="K127" s="233"/>
      <c r="L127" s="239"/>
      <c r="M127" s="240"/>
      <c r="N127" s="241"/>
      <c r="O127" s="241"/>
      <c r="P127" s="241"/>
      <c r="Q127" s="241"/>
      <c r="R127" s="241"/>
      <c r="S127" s="241"/>
      <c r="T127" s="242"/>
      <c r="AT127" s="243" t="s">
        <v>155</v>
      </c>
      <c r="AU127" s="243" t="s">
        <v>86</v>
      </c>
      <c r="AV127" s="11" t="s">
        <v>86</v>
      </c>
      <c r="AW127" s="11" t="s">
        <v>39</v>
      </c>
      <c r="AX127" s="11" t="s">
        <v>76</v>
      </c>
      <c r="AY127" s="243" t="s">
        <v>145</v>
      </c>
    </row>
    <row r="128" s="11" customFormat="1">
      <c r="B128" s="232"/>
      <c r="C128" s="233"/>
      <c r="D128" s="234" t="s">
        <v>155</v>
      </c>
      <c r="E128" s="235" t="s">
        <v>21</v>
      </c>
      <c r="F128" s="236" t="s">
        <v>193</v>
      </c>
      <c r="G128" s="233"/>
      <c r="H128" s="237">
        <v>44.219999999999999</v>
      </c>
      <c r="I128" s="238"/>
      <c r="J128" s="233"/>
      <c r="K128" s="233"/>
      <c r="L128" s="239"/>
      <c r="M128" s="240"/>
      <c r="N128" s="241"/>
      <c r="O128" s="241"/>
      <c r="P128" s="241"/>
      <c r="Q128" s="241"/>
      <c r="R128" s="241"/>
      <c r="S128" s="241"/>
      <c r="T128" s="242"/>
      <c r="AT128" s="243" t="s">
        <v>155</v>
      </c>
      <c r="AU128" s="243" t="s">
        <v>86</v>
      </c>
      <c r="AV128" s="11" t="s">
        <v>86</v>
      </c>
      <c r="AW128" s="11" t="s">
        <v>39</v>
      </c>
      <c r="AX128" s="11" t="s">
        <v>76</v>
      </c>
      <c r="AY128" s="243" t="s">
        <v>145</v>
      </c>
    </row>
    <row r="129" s="11" customFormat="1">
      <c r="B129" s="232"/>
      <c r="C129" s="233"/>
      <c r="D129" s="234" t="s">
        <v>155</v>
      </c>
      <c r="E129" s="235" t="s">
        <v>21</v>
      </c>
      <c r="F129" s="236" t="s">
        <v>194</v>
      </c>
      <c r="G129" s="233"/>
      <c r="H129" s="237">
        <v>22.52</v>
      </c>
      <c r="I129" s="238"/>
      <c r="J129" s="233"/>
      <c r="K129" s="233"/>
      <c r="L129" s="239"/>
      <c r="M129" s="240"/>
      <c r="N129" s="241"/>
      <c r="O129" s="241"/>
      <c r="P129" s="241"/>
      <c r="Q129" s="241"/>
      <c r="R129" s="241"/>
      <c r="S129" s="241"/>
      <c r="T129" s="242"/>
      <c r="AT129" s="243" t="s">
        <v>155</v>
      </c>
      <c r="AU129" s="243" t="s">
        <v>86</v>
      </c>
      <c r="AV129" s="11" t="s">
        <v>86</v>
      </c>
      <c r="AW129" s="11" t="s">
        <v>39</v>
      </c>
      <c r="AX129" s="11" t="s">
        <v>76</v>
      </c>
      <c r="AY129" s="243" t="s">
        <v>145</v>
      </c>
    </row>
    <row r="130" s="11" customFormat="1">
      <c r="B130" s="232"/>
      <c r="C130" s="233"/>
      <c r="D130" s="234" t="s">
        <v>155</v>
      </c>
      <c r="E130" s="235" t="s">
        <v>21</v>
      </c>
      <c r="F130" s="236" t="s">
        <v>195</v>
      </c>
      <c r="G130" s="233"/>
      <c r="H130" s="237">
        <v>25.719999999999999</v>
      </c>
      <c r="I130" s="238"/>
      <c r="J130" s="233"/>
      <c r="K130" s="233"/>
      <c r="L130" s="239"/>
      <c r="M130" s="240"/>
      <c r="N130" s="241"/>
      <c r="O130" s="241"/>
      <c r="P130" s="241"/>
      <c r="Q130" s="241"/>
      <c r="R130" s="241"/>
      <c r="S130" s="241"/>
      <c r="T130" s="242"/>
      <c r="AT130" s="243" t="s">
        <v>155</v>
      </c>
      <c r="AU130" s="243" t="s">
        <v>86</v>
      </c>
      <c r="AV130" s="11" t="s">
        <v>86</v>
      </c>
      <c r="AW130" s="11" t="s">
        <v>39</v>
      </c>
      <c r="AX130" s="11" t="s">
        <v>76</v>
      </c>
      <c r="AY130" s="243" t="s">
        <v>145</v>
      </c>
    </row>
    <row r="131" s="11" customFormat="1">
      <c r="B131" s="232"/>
      <c r="C131" s="233"/>
      <c r="D131" s="234" t="s">
        <v>155</v>
      </c>
      <c r="E131" s="235" t="s">
        <v>21</v>
      </c>
      <c r="F131" s="236" t="s">
        <v>196</v>
      </c>
      <c r="G131" s="233"/>
      <c r="H131" s="237">
        <v>20.100000000000001</v>
      </c>
      <c r="I131" s="238"/>
      <c r="J131" s="233"/>
      <c r="K131" s="233"/>
      <c r="L131" s="239"/>
      <c r="M131" s="240"/>
      <c r="N131" s="241"/>
      <c r="O131" s="241"/>
      <c r="P131" s="241"/>
      <c r="Q131" s="241"/>
      <c r="R131" s="241"/>
      <c r="S131" s="241"/>
      <c r="T131" s="242"/>
      <c r="AT131" s="243" t="s">
        <v>155</v>
      </c>
      <c r="AU131" s="243" t="s">
        <v>86</v>
      </c>
      <c r="AV131" s="11" t="s">
        <v>86</v>
      </c>
      <c r="AW131" s="11" t="s">
        <v>39</v>
      </c>
      <c r="AX131" s="11" t="s">
        <v>76</v>
      </c>
      <c r="AY131" s="243" t="s">
        <v>145</v>
      </c>
    </row>
    <row r="132" s="11" customFormat="1">
      <c r="B132" s="232"/>
      <c r="C132" s="233"/>
      <c r="D132" s="234" t="s">
        <v>155</v>
      </c>
      <c r="E132" s="235" t="s">
        <v>21</v>
      </c>
      <c r="F132" s="236" t="s">
        <v>197</v>
      </c>
      <c r="G132" s="233"/>
      <c r="H132" s="237">
        <v>9.282</v>
      </c>
      <c r="I132" s="238"/>
      <c r="J132" s="233"/>
      <c r="K132" s="233"/>
      <c r="L132" s="239"/>
      <c r="M132" s="240"/>
      <c r="N132" s="241"/>
      <c r="O132" s="241"/>
      <c r="P132" s="241"/>
      <c r="Q132" s="241"/>
      <c r="R132" s="241"/>
      <c r="S132" s="241"/>
      <c r="T132" s="242"/>
      <c r="AT132" s="243" t="s">
        <v>155</v>
      </c>
      <c r="AU132" s="243" t="s">
        <v>86</v>
      </c>
      <c r="AV132" s="11" t="s">
        <v>86</v>
      </c>
      <c r="AW132" s="11" t="s">
        <v>39</v>
      </c>
      <c r="AX132" s="11" t="s">
        <v>76</v>
      </c>
      <c r="AY132" s="243" t="s">
        <v>145</v>
      </c>
    </row>
    <row r="133" s="11" customFormat="1">
      <c r="B133" s="232"/>
      <c r="C133" s="233"/>
      <c r="D133" s="234" t="s">
        <v>155</v>
      </c>
      <c r="E133" s="235" t="s">
        <v>21</v>
      </c>
      <c r="F133" s="236" t="s">
        <v>198</v>
      </c>
      <c r="G133" s="233"/>
      <c r="H133" s="237">
        <v>7.5819999999999999</v>
      </c>
      <c r="I133" s="238"/>
      <c r="J133" s="233"/>
      <c r="K133" s="233"/>
      <c r="L133" s="239"/>
      <c r="M133" s="240"/>
      <c r="N133" s="241"/>
      <c r="O133" s="241"/>
      <c r="P133" s="241"/>
      <c r="Q133" s="241"/>
      <c r="R133" s="241"/>
      <c r="S133" s="241"/>
      <c r="T133" s="242"/>
      <c r="AT133" s="243" t="s">
        <v>155</v>
      </c>
      <c r="AU133" s="243" t="s">
        <v>86</v>
      </c>
      <c r="AV133" s="11" t="s">
        <v>86</v>
      </c>
      <c r="AW133" s="11" t="s">
        <v>39</v>
      </c>
      <c r="AX133" s="11" t="s">
        <v>76</v>
      </c>
      <c r="AY133" s="243" t="s">
        <v>145</v>
      </c>
    </row>
    <row r="134" s="11" customFormat="1">
      <c r="B134" s="232"/>
      <c r="C134" s="233"/>
      <c r="D134" s="234" t="s">
        <v>155</v>
      </c>
      <c r="E134" s="235" t="s">
        <v>21</v>
      </c>
      <c r="F134" s="236" t="s">
        <v>199</v>
      </c>
      <c r="G134" s="233"/>
      <c r="H134" s="237">
        <v>26.344999999999999</v>
      </c>
      <c r="I134" s="238"/>
      <c r="J134" s="233"/>
      <c r="K134" s="233"/>
      <c r="L134" s="239"/>
      <c r="M134" s="240"/>
      <c r="N134" s="241"/>
      <c r="O134" s="241"/>
      <c r="P134" s="241"/>
      <c r="Q134" s="241"/>
      <c r="R134" s="241"/>
      <c r="S134" s="241"/>
      <c r="T134" s="242"/>
      <c r="AT134" s="243" t="s">
        <v>155</v>
      </c>
      <c r="AU134" s="243" t="s">
        <v>86</v>
      </c>
      <c r="AV134" s="11" t="s">
        <v>86</v>
      </c>
      <c r="AW134" s="11" t="s">
        <v>39</v>
      </c>
      <c r="AX134" s="11" t="s">
        <v>76</v>
      </c>
      <c r="AY134" s="243" t="s">
        <v>145</v>
      </c>
    </row>
    <row r="135" s="11" customFormat="1">
      <c r="B135" s="232"/>
      <c r="C135" s="233"/>
      <c r="D135" s="234" t="s">
        <v>155</v>
      </c>
      <c r="E135" s="235" t="s">
        <v>21</v>
      </c>
      <c r="F135" s="236" t="s">
        <v>200</v>
      </c>
      <c r="G135" s="233"/>
      <c r="H135" s="237">
        <v>5.2800000000000002</v>
      </c>
      <c r="I135" s="238"/>
      <c r="J135" s="233"/>
      <c r="K135" s="233"/>
      <c r="L135" s="239"/>
      <c r="M135" s="240"/>
      <c r="N135" s="241"/>
      <c r="O135" s="241"/>
      <c r="P135" s="241"/>
      <c r="Q135" s="241"/>
      <c r="R135" s="241"/>
      <c r="S135" s="241"/>
      <c r="T135" s="242"/>
      <c r="AT135" s="243" t="s">
        <v>155</v>
      </c>
      <c r="AU135" s="243" t="s">
        <v>86</v>
      </c>
      <c r="AV135" s="11" t="s">
        <v>86</v>
      </c>
      <c r="AW135" s="11" t="s">
        <v>39</v>
      </c>
      <c r="AX135" s="11" t="s">
        <v>76</v>
      </c>
      <c r="AY135" s="243" t="s">
        <v>145</v>
      </c>
    </row>
    <row r="136" s="11" customFormat="1">
      <c r="B136" s="232"/>
      <c r="C136" s="233"/>
      <c r="D136" s="234" t="s">
        <v>155</v>
      </c>
      <c r="E136" s="235" t="s">
        <v>21</v>
      </c>
      <c r="F136" s="236" t="s">
        <v>201</v>
      </c>
      <c r="G136" s="233"/>
      <c r="H136" s="237">
        <v>5.3899999999999997</v>
      </c>
      <c r="I136" s="238"/>
      <c r="J136" s="233"/>
      <c r="K136" s="233"/>
      <c r="L136" s="239"/>
      <c r="M136" s="240"/>
      <c r="N136" s="241"/>
      <c r="O136" s="241"/>
      <c r="P136" s="241"/>
      <c r="Q136" s="241"/>
      <c r="R136" s="241"/>
      <c r="S136" s="241"/>
      <c r="T136" s="242"/>
      <c r="AT136" s="243" t="s">
        <v>155</v>
      </c>
      <c r="AU136" s="243" t="s">
        <v>86</v>
      </c>
      <c r="AV136" s="11" t="s">
        <v>86</v>
      </c>
      <c r="AW136" s="11" t="s">
        <v>39</v>
      </c>
      <c r="AX136" s="11" t="s">
        <v>76</v>
      </c>
      <c r="AY136" s="243" t="s">
        <v>145</v>
      </c>
    </row>
    <row r="137" s="11" customFormat="1">
      <c r="B137" s="232"/>
      <c r="C137" s="233"/>
      <c r="D137" s="234" t="s">
        <v>155</v>
      </c>
      <c r="E137" s="235" t="s">
        <v>21</v>
      </c>
      <c r="F137" s="236" t="s">
        <v>202</v>
      </c>
      <c r="G137" s="233"/>
      <c r="H137" s="237">
        <v>47.219999999999999</v>
      </c>
      <c r="I137" s="238"/>
      <c r="J137" s="233"/>
      <c r="K137" s="233"/>
      <c r="L137" s="239"/>
      <c r="M137" s="240"/>
      <c r="N137" s="241"/>
      <c r="O137" s="241"/>
      <c r="P137" s="241"/>
      <c r="Q137" s="241"/>
      <c r="R137" s="241"/>
      <c r="S137" s="241"/>
      <c r="T137" s="242"/>
      <c r="AT137" s="243" t="s">
        <v>155</v>
      </c>
      <c r="AU137" s="243" t="s">
        <v>86</v>
      </c>
      <c r="AV137" s="11" t="s">
        <v>86</v>
      </c>
      <c r="AW137" s="11" t="s">
        <v>39</v>
      </c>
      <c r="AX137" s="11" t="s">
        <v>76</v>
      </c>
      <c r="AY137" s="243" t="s">
        <v>145</v>
      </c>
    </row>
    <row r="138" s="11" customFormat="1">
      <c r="B138" s="232"/>
      <c r="C138" s="233"/>
      <c r="D138" s="234" t="s">
        <v>155</v>
      </c>
      <c r="E138" s="235" t="s">
        <v>21</v>
      </c>
      <c r="F138" s="236" t="s">
        <v>203</v>
      </c>
      <c r="G138" s="233"/>
      <c r="H138" s="237">
        <v>32.960000000000001</v>
      </c>
      <c r="I138" s="238"/>
      <c r="J138" s="233"/>
      <c r="K138" s="233"/>
      <c r="L138" s="239"/>
      <c r="M138" s="240"/>
      <c r="N138" s="241"/>
      <c r="O138" s="241"/>
      <c r="P138" s="241"/>
      <c r="Q138" s="241"/>
      <c r="R138" s="241"/>
      <c r="S138" s="241"/>
      <c r="T138" s="242"/>
      <c r="AT138" s="243" t="s">
        <v>155</v>
      </c>
      <c r="AU138" s="243" t="s">
        <v>86</v>
      </c>
      <c r="AV138" s="11" t="s">
        <v>86</v>
      </c>
      <c r="AW138" s="11" t="s">
        <v>39</v>
      </c>
      <c r="AX138" s="11" t="s">
        <v>76</v>
      </c>
      <c r="AY138" s="243" t="s">
        <v>145</v>
      </c>
    </row>
    <row r="139" s="11" customFormat="1">
      <c r="B139" s="232"/>
      <c r="C139" s="233"/>
      <c r="D139" s="234" t="s">
        <v>155</v>
      </c>
      <c r="E139" s="235" t="s">
        <v>21</v>
      </c>
      <c r="F139" s="236" t="s">
        <v>204</v>
      </c>
      <c r="G139" s="233"/>
      <c r="H139" s="237">
        <v>39.020000000000003</v>
      </c>
      <c r="I139" s="238"/>
      <c r="J139" s="233"/>
      <c r="K139" s="233"/>
      <c r="L139" s="239"/>
      <c r="M139" s="240"/>
      <c r="N139" s="241"/>
      <c r="O139" s="241"/>
      <c r="P139" s="241"/>
      <c r="Q139" s="241"/>
      <c r="R139" s="241"/>
      <c r="S139" s="241"/>
      <c r="T139" s="242"/>
      <c r="AT139" s="243" t="s">
        <v>155</v>
      </c>
      <c r="AU139" s="243" t="s">
        <v>86</v>
      </c>
      <c r="AV139" s="11" t="s">
        <v>86</v>
      </c>
      <c r="AW139" s="11" t="s">
        <v>39</v>
      </c>
      <c r="AX139" s="11" t="s">
        <v>76</v>
      </c>
      <c r="AY139" s="243" t="s">
        <v>145</v>
      </c>
    </row>
    <row r="140" s="11" customFormat="1">
      <c r="B140" s="232"/>
      <c r="C140" s="233"/>
      <c r="D140" s="234" t="s">
        <v>155</v>
      </c>
      <c r="E140" s="235" t="s">
        <v>21</v>
      </c>
      <c r="F140" s="236" t="s">
        <v>205</v>
      </c>
      <c r="G140" s="233"/>
      <c r="H140" s="237">
        <v>27.379999999999999</v>
      </c>
      <c r="I140" s="238"/>
      <c r="J140" s="233"/>
      <c r="K140" s="233"/>
      <c r="L140" s="239"/>
      <c r="M140" s="240"/>
      <c r="N140" s="241"/>
      <c r="O140" s="241"/>
      <c r="P140" s="241"/>
      <c r="Q140" s="241"/>
      <c r="R140" s="241"/>
      <c r="S140" s="241"/>
      <c r="T140" s="242"/>
      <c r="AT140" s="243" t="s">
        <v>155</v>
      </c>
      <c r="AU140" s="243" t="s">
        <v>86</v>
      </c>
      <c r="AV140" s="11" t="s">
        <v>86</v>
      </c>
      <c r="AW140" s="11" t="s">
        <v>39</v>
      </c>
      <c r="AX140" s="11" t="s">
        <v>76</v>
      </c>
      <c r="AY140" s="243" t="s">
        <v>145</v>
      </c>
    </row>
    <row r="141" s="11" customFormat="1">
      <c r="B141" s="232"/>
      <c r="C141" s="233"/>
      <c r="D141" s="234" t="s">
        <v>155</v>
      </c>
      <c r="E141" s="235" t="s">
        <v>21</v>
      </c>
      <c r="F141" s="236" t="s">
        <v>206</v>
      </c>
      <c r="G141" s="233"/>
      <c r="H141" s="237">
        <v>81.950000000000003</v>
      </c>
      <c r="I141" s="238"/>
      <c r="J141" s="233"/>
      <c r="K141" s="233"/>
      <c r="L141" s="239"/>
      <c r="M141" s="240"/>
      <c r="N141" s="241"/>
      <c r="O141" s="241"/>
      <c r="P141" s="241"/>
      <c r="Q141" s="241"/>
      <c r="R141" s="241"/>
      <c r="S141" s="241"/>
      <c r="T141" s="242"/>
      <c r="AT141" s="243" t="s">
        <v>155</v>
      </c>
      <c r="AU141" s="243" t="s">
        <v>86</v>
      </c>
      <c r="AV141" s="11" t="s">
        <v>86</v>
      </c>
      <c r="AW141" s="11" t="s">
        <v>39</v>
      </c>
      <c r="AX141" s="11" t="s">
        <v>76</v>
      </c>
      <c r="AY141" s="243" t="s">
        <v>145</v>
      </c>
    </row>
    <row r="142" s="11" customFormat="1">
      <c r="B142" s="232"/>
      <c r="C142" s="233"/>
      <c r="D142" s="234" t="s">
        <v>155</v>
      </c>
      <c r="E142" s="235" t="s">
        <v>21</v>
      </c>
      <c r="F142" s="236" t="s">
        <v>207</v>
      </c>
      <c r="G142" s="233"/>
      <c r="H142" s="237">
        <v>21.969999999999999</v>
      </c>
      <c r="I142" s="238"/>
      <c r="J142" s="233"/>
      <c r="K142" s="233"/>
      <c r="L142" s="239"/>
      <c r="M142" s="240"/>
      <c r="N142" s="241"/>
      <c r="O142" s="241"/>
      <c r="P142" s="241"/>
      <c r="Q142" s="241"/>
      <c r="R142" s="241"/>
      <c r="S142" s="241"/>
      <c r="T142" s="242"/>
      <c r="AT142" s="243" t="s">
        <v>155</v>
      </c>
      <c r="AU142" s="243" t="s">
        <v>86</v>
      </c>
      <c r="AV142" s="11" t="s">
        <v>86</v>
      </c>
      <c r="AW142" s="11" t="s">
        <v>39</v>
      </c>
      <c r="AX142" s="11" t="s">
        <v>76</v>
      </c>
      <c r="AY142" s="243" t="s">
        <v>145</v>
      </c>
    </row>
    <row r="143" s="11" customFormat="1">
      <c r="B143" s="232"/>
      <c r="C143" s="233"/>
      <c r="D143" s="234" t="s">
        <v>155</v>
      </c>
      <c r="E143" s="235" t="s">
        <v>21</v>
      </c>
      <c r="F143" s="236" t="s">
        <v>208</v>
      </c>
      <c r="G143" s="233"/>
      <c r="H143" s="237">
        <v>35.520000000000003</v>
      </c>
      <c r="I143" s="238"/>
      <c r="J143" s="233"/>
      <c r="K143" s="233"/>
      <c r="L143" s="239"/>
      <c r="M143" s="240"/>
      <c r="N143" s="241"/>
      <c r="O143" s="241"/>
      <c r="P143" s="241"/>
      <c r="Q143" s="241"/>
      <c r="R143" s="241"/>
      <c r="S143" s="241"/>
      <c r="T143" s="242"/>
      <c r="AT143" s="243" t="s">
        <v>155</v>
      </c>
      <c r="AU143" s="243" t="s">
        <v>86</v>
      </c>
      <c r="AV143" s="11" t="s">
        <v>86</v>
      </c>
      <c r="AW143" s="11" t="s">
        <v>39</v>
      </c>
      <c r="AX143" s="11" t="s">
        <v>76</v>
      </c>
      <c r="AY143" s="243" t="s">
        <v>145</v>
      </c>
    </row>
    <row r="144" s="11" customFormat="1">
      <c r="B144" s="232"/>
      <c r="C144" s="233"/>
      <c r="D144" s="234" t="s">
        <v>155</v>
      </c>
      <c r="E144" s="235" t="s">
        <v>21</v>
      </c>
      <c r="F144" s="236" t="s">
        <v>209</v>
      </c>
      <c r="G144" s="233"/>
      <c r="H144" s="237">
        <v>82.359999999999999</v>
      </c>
      <c r="I144" s="238"/>
      <c r="J144" s="233"/>
      <c r="K144" s="233"/>
      <c r="L144" s="239"/>
      <c r="M144" s="240"/>
      <c r="N144" s="241"/>
      <c r="O144" s="241"/>
      <c r="P144" s="241"/>
      <c r="Q144" s="241"/>
      <c r="R144" s="241"/>
      <c r="S144" s="241"/>
      <c r="T144" s="242"/>
      <c r="AT144" s="243" t="s">
        <v>155</v>
      </c>
      <c r="AU144" s="243" t="s">
        <v>86</v>
      </c>
      <c r="AV144" s="11" t="s">
        <v>86</v>
      </c>
      <c r="AW144" s="11" t="s">
        <v>39</v>
      </c>
      <c r="AX144" s="11" t="s">
        <v>76</v>
      </c>
      <c r="AY144" s="243" t="s">
        <v>145</v>
      </c>
    </row>
    <row r="145" s="11" customFormat="1">
      <c r="B145" s="232"/>
      <c r="C145" s="233"/>
      <c r="D145" s="234" t="s">
        <v>155</v>
      </c>
      <c r="E145" s="235" t="s">
        <v>21</v>
      </c>
      <c r="F145" s="236" t="s">
        <v>210</v>
      </c>
      <c r="G145" s="233"/>
      <c r="H145" s="237">
        <v>70.480000000000004</v>
      </c>
      <c r="I145" s="238"/>
      <c r="J145" s="233"/>
      <c r="K145" s="233"/>
      <c r="L145" s="239"/>
      <c r="M145" s="240"/>
      <c r="N145" s="241"/>
      <c r="O145" s="241"/>
      <c r="P145" s="241"/>
      <c r="Q145" s="241"/>
      <c r="R145" s="241"/>
      <c r="S145" s="241"/>
      <c r="T145" s="242"/>
      <c r="AT145" s="243" t="s">
        <v>155</v>
      </c>
      <c r="AU145" s="243" t="s">
        <v>86</v>
      </c>
      <c r="AV145" s="11" t="s">
        <v>86</v>
      </c>
      <c r="AW145" s="11" t="s">
        <v>39</v>
      </c>
      <c r="AX145" s="11" t="s">
        <v>76</v>
      </c>
      <c r="AY145" s="243" t="s">
        <v>145</v>
      </c>
    </row>
    <row r="146" s="11" customFormat="1">
      <c r="B146" s="232"/>
      <c r="C146" s="233"/>
      <c r="D146" s="234" t="s">
        <v>155</v>
      </c>
      <c r="E146" s="235" t="s">
        <v>21</v>
      </c>
      <c r="F146" s="236" t="s">
        <v>211</v>
      </c>
      <c r="G146" s="233"/>
      <c r="H146" s="237">
        <v>24</v>
      </c>
      <c r="I146" s="238"/>
      <c r="J146" s="233"/>
      <c r="K146" s="233"/>
      <c r="L146" s="239"/>
      <c r="M146" s="240"/>
      <c r="N146" s="241"/>
      <c r="O146" s="241"/>
      <c r="P146" s="241"/>
      <c r="Q146" s="241"/>
      <c r="R146" s="241"/>
      <c r="S146" s="241"/>
      <c r="T146" s="242"/>
      <c r="AT146" s="243" t="s">
        <v>155</v>
      </c>
      <c r="AU146" s="243" t="s">
        <v>86</v>
      </c>
      <c r="AV146" s="11" t="s">
        <v>86</v>
      </c>
      <c r="AW146" s="11" t="s">
        <v>39</v>
      </c>
      <c r="AX146" s="11" t="s">
        <v>76</v>
      </c>
      <c r="AY146" s="243" t="s">
        <v>145</v>
      </c>
    </row>
    <row r="147" s="11" customFormat="1">
      <c r="B147" s="232"/>
      <c r="C147" s="233"/>
      <c r="D147" s="234" t="s">
        <v>155</v>
      </c>
      <c r="E147" s="235" t="s">
        <v>21</v>
      </c>
      <c r="F147" s="236" t="s">
        <v>212</v>
      </c>
      <c r="G147" s="233"/>
      <c r="H147" s="237">
        <v>24.300000000000001</v>
      </c>
      <c r="I147" s="238"/>
      <c r="J147" s="233"/>
      <c r="K147" s="233"/>
      <c r="L147" s="239"/>
      <c r="M147" s="240"/>
      <c r="N147" s="241"/>
      <c r="O147" s="241"/>
      <c r="P147" s="241"/>
      <c r="Q147" s="241"/>
      <c r="R147" s="241"/>
      <c r="S147" s="241"/>
      <c r="T147" s="242"/>
      <c r="AT147" s="243" t="s">
        <v>155</v>
      </c>
      <c r="AU147" s="243" t="s">
        <v>86</v>
      </c>
      <c r="AV147" s="11" t="s">
        <v>86</v>
      </c>
      <c r="AW147" s="11" t="s">
        <v>39</v>
      </c>
      <c r="AX147" s="11" t="s">
        <v>76</v>
      </c>
      <c r="AY147" s="243" t="s">
        <v>145</v>
      </c>
    </row>
    <row r="148" s="11" customFormat="1">
      <c r="B148" s="232"/>
      <c r="C148" s="233"/>
      <c r="D148" s="234" t="s">
        <v>155</v>
      </c>
      <c r="E148" s="235" t="s">
        <v>21</v>
      </c>
      <c r="F148" s="236" t="s">
        <v>213</v>
      </c>
      <c r="G148" s="233"/>
      <c r="H148" s="237">
        <v>30.239999999999998</v>
      </c>
      <c r="I148" s="238"/>
      <c r="J148" s="233"/>
      <c r="K148" s="233"/>
      <c r="L148" s="239"/>
      <c r="M148" s="240"/>
      <c r="N148" s="241"/>
      <c r="O148" s="241"/>
      <c r="P148" s="241"/>
      <c r="Q148" s="241"/>
      <c r="R148" s="241"/>
      <c r="S148" s="241"/>
      <c r="T148" s="242"/>
      <c r="AT148" s="243" t="s">
        <v>155</v>
      </c>
      <c r="AU148" s="243" t="s">
        <v>86</v>
      </c>
      <c r="AV148" s="11" t="s">
        <v>86</v>
      </c>
      <c r="AW148" s="11" t="s">
        <v>39</v>
      </c>
      <c r="AX148" s="11" t="s">
        <v>76</v>
      </c>
      <c r="AY148" s="243" t="s">
        <v>145</v>
      </c>
    </row>
    <row r="149" s="11" customFormat="1">
      <c r="B149" s="232"/>
      <c r="C149" s="233"/>
      <c r="D149" s="234" t="s">
        <v>155</v>
      </c>
      <c r="E149" s="235" t="s">
        <v>21</v>
      </c>
      <c r="F149" s="236" t="s">
        <v>214</v>
      </c>
      <c r="G149" s="233"/>
      <c r="H149" s="237">
        <v>38.789999999999999</v>
      </c>
      <c r="I149" s="238"/>
      <c r="J149" s="233"/>
      <c r="K149" s="233"/>
      <c r="L149" s="239"/>
      <c r="M149" s="240"/>
      <c r="N149" s="241"/>
      <c r="O149" s="241"/>
      <c r="P149" s="241"/>
      <c r="Q149" s="241"/>
      <c r="R149" s="241"/>
      <c r="S149" s="241"/>
      <c r="T149" s="242"/>
      <c r="AT149" s="243" t="s">
        <v>155</v>
      </c>
      <c r="AU149" s="243" t="s">
        <v>86</v>
      </c>
      <c r="AV149" s="11" t="s">
        <v>86</v>
      </c>
      <c r="AW149" s="11" t="s">
        <v>39</v>
      </c>
      <c r="AX149" s="11" t="s">
        <v>76</v>
      </c>
      <c r="AY149" s="243" t="s">
        <v>145</v>
      </c>
    </row>
    <row r="150" s="11" customFormat="1">
      <c r="B150" s="232"/>
      <c r="C150" s="233"/>
      <c r="D150" s="234" t="s">
        <v>155</v>
      </c>
      <c r="E150" s="235" t="s">
        <v>21</v>
      </c>
      <c r="F150" s="236" t="s">
        <v>215</v>
      </c>
      <c r="G150" s="233"/>
      <c r="H150" s="237">
        <v>16.899999999999999</v>
      </c>
      <c r="I150" s="238"/>
      <c r="J150" s="233"/>
      <c r="K150" s="233"/>
      <c r="L150" s="239"/>
      <c r="M150" s="240"/>
      <c r="N150" s="241"/>
      <c r="O150" s="241"/>
      <c r="P150" s="241"/>
      <c r="Q150" s="241"/>
      <c r="R150" s="241"/>
      <c r="S150" s="241"/>
      <c r="T150" s="242"/>
      <c r="AT150" s="243" t="s">
        <v>155</v>
      </c>
      <c r="AU150" s="243" t="s">
        <v>86</v>
      </c>
      <c r="AV150" s="11" t="s">
        <v>86</v>
      </c>
      <c r="AW150" s="11" t="s">
        <v>39</v>
      </c>
      <c r="AX150" s="11" t="s">
        <v>76</v>
      </c>
      <c r="AY150" s="243" t="s">
        <v>145</v>
      </c>
    </row>
    <row r="151" s="11" customFormat="1">
      <c r="B151" s="232"/>
      <c r="C151" s="233"/>
      <c r="D151" s="234" t="s">
        <v>155</v>
      </c>
      <c r="E151" s="235" t="s">
        <v>21</v>
      </c>
      <c r="F151" s="236" t="s">
        <v>216</v>
      </c>
      <c r="G151" s="233"/>
      <c r="H151" s="237">
        <v>4.5</v>
      </c>
      <c r="I151" s="238"/>
      <c r="J151" s="233"/>
      <c r="K151" s="233"/>
      <c r="L151" s="239"/>
      <c r="M151" s="240"/>
      <c r="N151" s="241"/>
      <c r="O151" s="241"/>
      <c r="P151" s="241"/>
      <c r="Q151" s="241"/>
      <c r="R151" s="241"/>
      <c r="S151" s="241"/>
      <c r="T151" s="242"/>
      <c r="AT151" s="243" t="s">
        <v>155</v>
      </c>
      <c r="AU151" s="243" t="s">
        <v>86</v>
      </c>
      <c r="AV151" s="11" t="s">
        <v>86</v>
      </c>
      <c r="AW151" s="11" t="s">
        <v>39</v>
      </c>
      <c r="AX151" s="11" t="s">
        <v>76</v>
      </c>
      <c r="AY151" s="243" t="s">
        <v>145</v>
      </c>
    </row>
    <row r="152" s="11" customFormat="1">
      <c r="B152" s="232"/>
      <c r="C152" s="233"/>
      <c r="D152" s="234" t="s">
        <v>155</v>
      </c>
      <c r="E152" s="235" t="s">
        <v>21</v>
      </c>
      <c r="F152" s="236" t="s">
        <v>217</v>
      </c>
      <c r="G152" s="233"/>
      <c r="H152" s="237">
        <v>9.8000000000000007</v>
      </c>
      <c r="I152" s="238"/>
      <c r="J152" s="233"/>
      <c r="K152" s="233"/>
      <c r="L152" s="239"/>
      <c r="M152" s="240"/>
      <c r="N152" s="241"/>
      <c r="O152" s="241"/>
      <c r="P152" s="241"/>
      <c r="Q152" s="241"/>
      <c r="R152" s="241"/>
      <c r="S152" s="241"/>
      <c r="T152" s="242"/>
      <c r="AT152" s="243" t="s">
        <v>155</v>
      </c>
      <c r="AU152" s="243" t="s">
        <v>86</v>
      </c>
      <c r="AV152" s="11" t="s">
        <v>86</v>
      </c>
      <c r="AW152" s="11" t="s">
        <v>39</v>
      </c>
      <c r="AX152" s="11" t="s">
        <v>76</v>
      </c>
      <c r="AY152" s="243" t="s">
        <v>145</v>
      </c>
    </row>
    <row r="153" s="11" customFormat="1">
      <c r="B153" s="232"/>
      <c r="C153" s="233"/>
      <c r="D153" s="234" t="s">
        <v>155</v>
      </c>
      <c r="E153" s="235" t="s">
        <v>21</v>
      </c>
      <c r="F153" s="236" t="s">
        <v>218</v>
      </c>
      <c r="G153" s="233"/>
      <c r="H153" s="237">
        <v>83.599999999999994</v>
      </c>
      <c r="I153" s="238"/>
      <c r="J153" s="233"/>
      <c r="K153" s="233"/>
      <c r="L153" s="239"/>
      <c r="M153" s="240"/>
      <c r="N153" s="241"/>
      <c r="O153" s="241"/>
      <c r="P153" s="241"/>
      <c r="Q153" s="241"/>
      <c r="R153" s="241"/>
      <c r="S153" s="241"/>
      <c r="T153" s="242"/>
      <c r="AT153" s="243" t="s">
        <v>155</v>
      </c>
      <c r="AU153" s="243" t="s">
        <v>86</v>
      </c>
      <c r="AV153" s="11" t="s">
        <v>86</v>
      </c>
      <c r="AW153" s="11" t="s">
        <v>39</v>
      </c>
      <c r="AX153" s="11" t="s">
        <v>76</v>
      </c>
      <c r="AY153" s="243" t="s">
        <v>145</v>
      </c>
    </row>
    <row r="154" s="11" customFormat="1">
      <c r="B154" s="232"/>
      <c r="C154" s="233"/>
      <c r="D154" s="234" t="s">
        <v>155</v>
      </c>
      <c r="E154" s="235" t="s">
        <v>21</v>
      </c>
      <c r="F154" s="236" t="s">
        <v>219</v>
      </c>
      <c r="G154" s="233"/>
      <c r="H154" s="237">
        <v>93.599999999999994</v>
      </c>
      <c r="I154" s="238"/>
      <c r="J154" s="233"/>
      <c r="K154" s="233"/>
      <c r="L154" s="239"/>
      <c r="M154" s="240"/>
      <c r="N154" s="241"/>
      <c r="O154" s="241"/>
      <c r="P154" s="241"/>
      <c r="Q154" s="241"/>
      <c r="R154" s="241"/>
      <c r="S154" s="241"/>
      <c r="T154" s="242"/>
      <c r="AT154" s="243" t="s">
        <v>155</v>
      </c>
      <c r="AU154" s="243" t="s">
        <v>86</v>
      </c>
      <c r="AV154" s="11" t="s">
        <v>86</v>
      </c>
      <c r="AW154" s="11" t="s">
        <v>39</v>
      </c>
      <c r="AX154" s="11" t="s">
        <v>76</v>
      </c>
      <c r="AY154" s="243" t="s">
        <v>145</v>
      </c>
    </row>
    <row r="155" s="11" customFormat="1">
      <c r="B155" s="232"/>
      <c r="C155" s="233"/>
      <c r="D155" s="234" t="s">
        <v>155</v>
      </c>
      <c r="E155" s="235" t="s">
        <v>21</v>
      </c>
      <c r="F155" s="236" t="s">
        <v>220</v>
      </c>
      <c r="G155" s="233"/>
      <c r="H155" s="237">
        <v>58.975000000000001</v>
      </c>
      <c r="I155" s="238"/>
      <c r="J155" s="233"/>
      <c r="K155" s="233"/>
      <c r="L155" s="239"/>
      <c r="M155" s="240"/>
      <c r="N155" s="241"/>
      <c r="O155" s="241"/>
      <c r="P155" s="241"/>
      <c r="Q155" s="241"/>
      <c r="R155" s="241"/>
      <c r="S155" s="241"/>
      <c r="T155" s="242"/>
      <c r="AT155" s="243" t="s">
        <v>155</v>
      </c>
      <c r="AU155" s="243" t="s">
        <v>86</v>
      </c>
      <c r="AV155" s="11" t="s">
        <v>86</v>
      </c>
      <c r="AW155" s="11" t="s">
        <v>39</v>
      </c>
      <c r="AX155" s="11" t="s">
        <v>76</v>
      </c>
      <c r="AY155" s="243" t="s">
        <v>145</v>
      </c>
    </row>
    <row r="156" s="12" customFormat="1">
      <c r="B156" s="244"/>
      <c r="C156" s="245"/>
      <c r="D156" s="234" t="s">
        <v>155</v>
      </c>
      <c r="E156" s="246" t="s">
        <v>21</v>
      </c>
      <c r="F156" s="247" t="s">
        <v>157</v>
      </c>
      <c r="G156" s="245"/>
      <c r="H156" s="248">
        <v>1080.088</v>
      </c>
      <c r="I156" s="249"/>
      <c r="J156" s="245"/>
      <c r="K156" s="245"/>
      <c r="L156" s="250"/>
      <c r="M156" s="251"/>
      <c r="N156" s="252"/>
      <c r="O156" s="252"/>
      <c r="P156" s="252"/>
      <c r="Q156" s="252"/>
      <c r="R156" s="252"/>
      <c r="S156" s="252"/>
      <c r="T156" s="253"/>
      <c r="AT156" s="254" t="s">
        <v>155</v>
      </c>
      <c r="AU156" s="254" t="s">
        <v>86</v>
      </c>
      <c r="AV156" s="12" t="s">
        <v>153</v>
      </c>
      <c r="AW156" s="12" t="s">
        <v>39</v>
      </c>
      <c r="AX156" s="12" t="s">
        <v>84</v>
      </c>
      <c r="AY156" s="254" t="s">
        <v>145</v>
      </c>
    </row>
    <row r="157" s="1" customFormat="1" ht="16.5" customHeight="1">
      <c r="B157" s="45"/>
      <c r="C157" s="220" t="s">
        <v>221</v>
      </c>
      <c r="D157" s="220" t="s">
        <v>148</v>
      </c>
      <c r="E157" s="221" t="s">
        <v>222</v>
      </c>
      <c r="F157" s="222" t="s">
        <v>223</v>
      </c>
      <c r="G157" s="223" t="s">
        <v>151</v>
      </c>
      <c r="H157" s="224">
        <v>1080.088</v>
      </c>
      <c r="I157" s="225"/>
      <c r="J157" s="226">
        <f>ROUND(I157*H157,2)</f>
        <v>0</v>
      </c>
      <c r="K157" s="222" t="s">
        <v>152</v>
      </c>
      <c r="L157" s="71"/>
      <c r="M157" s="227" t="s">
        <v>21</v>
      </c>
      <c r="N157" s="228" t="s">
        <v>47</v>
      </c>
      <c r="O157" s="46"/>
      <c r="P157" s="229">
        <f>O157*H157</f>
        <v>0</v>
      </c>
      <c r="Q157" s="229">
        <v>0.0030000000000000001</v>
      </c>
      <c r="R157" s="229">
        <f>Q157*H157</f>
        <v>3.2402639999999998</v>
      </c>
      <c r="S157" s="229">
        <v>0</v>
      </c>
      <c r="T157" s="230">
        <f>S157*H157</f>
        <v>0</v>
      </c>
      <c r="AR157" s="23" t="s">
        <v>153</v>
      </c>
      <c r="AT157" s="23" t="s">
        <v>148</v>
      </c>
      <c r="AU157" s="23" t="s">
        <v>86</v>
      </c>
      <c r="AY157" s="23" t="s">
        <v>145</v>
      </c>
      <c r="BE157" s="231">
        <f>IF(N157="základní",J157,0)</f>
        <v>0</v>
      </c>
      <c r="BF157" s="231">
        <f>IF(N157="snížená",J157,0)</f>
        <v>0</v>
      </c>
      <c r="BG157" s="231">
        <f>IF(N157="zákl. přenesená",J157,0)</f>
        <v>0</v>
      </c>
      <c r="BH157" s="231">
        <f>IF(N157="sníž. přenesená",J157,0)</f>
        <v>0</v>
      </c>
      <c r="BI157" s="231">
        <f>IF(N157="nulová",J157,0)</f>
        <v>0</v>
      </c>
      <c r="BJ157" s="23" t="s">
        <v>84</v>
      </c>
      <c r="BK157" s="231">
        <f>ROUND(I157*H157,2)</f>
        <v>0</v>
      </c>
      <c r="BL157" s="23" t="s">
        <v>153</v>
      </c>
      <c r="BM157" s="23" t="s">
        <v>224</v>
      </c>
    </row>
    <row r="158" s="11" customFormat="1">
      <c r="B158" s="232"/>
      <c r="C158" s="233"/>
      <c r="D158" s="234" t="s">
        <v>155</v>
      </c>
      <c r="E158" s="235" t="s">
        <v>21</v>
      </c>
      <c r="F158" s="236" t="s">
        <v>190</v>
      </c>
      <c r="G158" s="233"/>
      <c r="H158" s="237">
        <v>15.4</v>
      </c>
      <c r="I158" s="238"/>
      <c r="J158" s="233"/>
      <c r="K158" s="233"/>
      <c r="L158" s="239"/>
      <c r="M158" s="240"/>
      <c r="N158" s="241"/>
      <c r="O158" s="241"/>
      <c r="P158" s="241"/>
      <c r="Q158" s="241"/>
      <c r="R158" s="241"/>
      <c r="S158" s="241"/>
      <c r="T158" s="242"/>
      <c r="AT158" s="243" t="s">
        <v>155</v>
      </c>
      <c r="AU158" s="243" t="s">
        <v>86</v>
      </c>
      <c r="AV158" s="11" t="s">
        <v>86</v>
      </c>
      <c r="AW158" s="11" t="s">
        <v>39</v>
      </c>
      <c r="AX158" s="11" t="s">
        <v>76</v>
      </c>
      <c r="AY158" s="243" t="s">
        <v>145</v>
      </c>
    </row>
    <row r="159" s="11" customFormat="1">
      <c r="B159" s="232"/>
      <c r="C159" s="233"/>
      <c r="D159" s="234" t="s">
        <v>155</v>
      </c>
      <c r="E159" s="235" t="s">
        <v>21</v>
      </c>
      <c r="F159" s="236" t="s">
        <v>191</v>
      </c>
      <c r="G159" s="233"/>
      <c r="H159" s="237">
        <v>24.544</v>
      </c>
      <c r="I159" s="238"/>
      <c r="J159" s="233"/>
      <c r="K159" s="233"/>
      <c r="L159" s="239"/>
      <c r="M159" s="240"/>
      <c r="N159" s="241"/>
      <c r="O159" s="241"/>
      <c r="P159" s="241"/>
      <c r="Q159" s="241"/>
      <c r="R159" s="241"/>
      <c r="S159" s="241"/>
      <c r="T159" s="242"/>
      <c r="AT159" s="243" t="s">
        <v>155</v>
      </c>
      <c r="AU159" s="243" t="s">
        <v>86</v>
      </c>
      <c r="AV159" s="11" t="s">
        <v>86</v>
      </c>
      <c r="AW159" s="11" t="s">
        <v>39</v>
      </c>
      <c r="AX159" s="11" t="s">
        <v>76</v>
      </c>
      <c r="AY159" s="243" t="s">
        <v>145</v>
      </c>
    </row>
    <row r="160" s="11" customFormat="1">
      <c r="B160" s="232"/>
      <c r="C160" s="233"/>
      <c r="D160" s="234" t="s">
        <v>155</v>
      </c>
      <c r="E160" s="235" t="s">
        <v>21</v>
      </c>
      <c r="F160" s="236" t="s">
        <v>192</v>
      </c>
      <c r="G160" s="233"/>
      <c r="H160" s="237">
        <v>50.140000000000001</v>
      </c>
      <c r="I160" s="238"/>
      <c r="J160" s="233"/>
      <c r="K160" s="233"/>
      <c r="L160" s="239"/>
      <c r="M160" s="240"/>
      <c r="N160" s="241"/>
      <c r="O160" s="241"/>
      <c r="P160" s="241"/>
      <c r="Q160" s="241"/>
      <c r="R160" s="241"/>
      <c r="S160" s="241"/>
      <c r="T160" s="242"/>
      <c r="AT160" s="243" t="s">
        <v>155</v>
      </c>
      <c r="AU160" s="243" t="s">
        <v>86</v>
      </c>
      <c r="AV160" s="11" t="s">
        <v>86</v>
      </c>
      <c r="AW160" s="11" t="s">
        <v>39</v>
      </c>
      <c r="AX160" s="11" t="s">
        <v>76</v>
      </c>
      <c r="AY160" s="243" t="s">
        <v>145</v>
      </c>
    </row>
    <row r="161" s="11" customFormat="1">
      <c r="B161" s="232"/>
      <c r="C161" s="233"/>
      <c r="D161" s="234" t="s">
        <v>155</v>
      </c>
      <c r="E161" s="235" t="s">
        <v>21</v>
      </c>
      <c r="F161" s="236" t="s">
        <v>193</v>
      </c>
      <c r="G161" s="233"/>
      <c r="H161" s="237">
        <v>44.219999999999999</v>
      </c>
      <c r="I161" s="238"/>
      <c r="J161" s="233"/>
      <c r="K161" s="233"/>
      <c r="L161" s="239"/>
      <c r="M161" s="240"/>
      <c r="N161" s="241"/>
      <c r="O161" s="241"/>
      <c r="P161" s="241"/>
      <c r="Q161" s="241"/>
      <c r="R161" s="241"/>
      <c r="S161" s="241"/>
      <c r="T161" s="242"/>
      <c r="AT161" s="243" t="s">
        <v>155</v>
      </c>
      <c r="AU161" s="243" t="s">
        <v>86</v>
      </c>
      <c r="AV161" s="11" t="s">
        <v>86</v>
      </c>
      <c r="AW161" s="11" t="s">
        <v>39</v>
      </c>
      <c r="AX161" s="11" t="s">
        <v>76</v>
      </c>
      <c r="AY161" s="243" t="s">
        <v>145</v>
      </c>
    </row>
    <row r="162" s="11" customFormat="1">
      <c r="B162" s="232"/>
      <c r="C162" s="233"/>
      <c r="D162" s="234" t="s">
        <v>155</v>
      </c>
      <c r="E162" s="235" t="s">
        <v>21</v>
      </c>
      <c r="F162" s="236" t="s">
        <v>194</v>
      </c>
      <c r="G162" s="233"/>
      <c r="H162" s="237">
        <v>22.52</v>
      </c>
      <c r="I162" s="238"/>
      <c r="J162" s="233"/>
      <c r="K162" s="233"/>
      <c r="L162" s="239"/>
      <c r="M162" s="240"/>
      <c r="N162" s="241"/>
      <c r="O162" s="241"/>
      <c r="P162" s="241"/>
      <c r="Q162" s="241"/>
      <c r="R162" s="241"/>
      <c r="S162" s="241"/>
      <c r="T162" s="242"/>
      <c r="AT162" s="243" t="s">
        <v>155</v>
      </c>
      <c r="AU162" s="243" t="s">
        <v>86</v>
      </c>
      <c r="AV162" s="11" t="s">
        <v>86</v>
      </c>
      <c r="AW162" s="11" t="s">
        <v>39</v>
      </c>
      <c r="AX162" s="11" t="s">
        <v>76</v>
      </c>
      <c r="AY162" s="243" t="s">
        <v>145</v>
      </c>
    </row>
    <row r="163" s="11" customFormat="1">
      <c r="B163" s="232"/>
      <c r="C163" s="233"/>
      <c r="D163" s="234" t="s">
        <v>155</v>
      </c>
      <c r="E163" s="235" t="s">
        <v>21</v>
      </c>
      <c r="F163" s="236" t="s">
        <v>195</v>
      </c>
      <c r="G163" s="233"/>
      <c r="H163" s="237">
        <v>25.719999999999999</v>
      </c>
      <c r="I163" s="238"/>
      <c r="J163" s="233"/>
      <c r="K163" s="233"/>
      <c r="L163" s="239"/>
      <c r="M163" s="240"/>
      <c r="N163" s="241"/>
      <c r="O163" s="241"/>
      <c r="P163" s="241"/>
      <c r="Q163" s="241"/>
      <c r="R163" s="241"/>
      <c r="S163" s="241"/>
      <c r="T163" s="242"/>
      <c r="AT163" s="243" t="s">
        <v>155</v>
      </c>
      <c r="AU163" s="243" t="s">
        <v>86</v>
      </c>
      <c r="AV163" s="11" t="s">
        <v>86</v>
      </c>
      <c r="AW163" s="11" t="s">
        <v>39</v>
      </c>
      <c r="AX163" s="11" t="s">
        <v>76</v>
      </c>
      <c r="AY163" s="243" t="s">
        <v>145</v>
      </c>
    </row>
    <row r="164" s="11" customFormat="1">
      <c r="B164" s="232"/>
      <c r="C164" s="233"/>
      <c r="D164" s="234" t="s">
        <v>155</v>
      </c>
      <c r="E164" s="235" t="s">
        <v>21</v>
      </c>
      <c r="F164" s="236" t="s">
        <v>196</v>
      </c>
      <c r="G164" s="233"/>
      <c r="H164" s="237">
        <v>20.100000000000001</v>
      </c>
      <c r="I164" s="238"/>
      <c r="J164" s="233"/>
      <c r="K164" s="233"/>
      <c r="L164" s="239"/>
      <c r="M164" s="240"/>
      <c r="N164" s="241"/>
      <c r="O164" s="241"/>
      <c r="P164" s="241"/>
      <c r="Q164" s="241"/>
      <c r="R164" s="241"/>
      <c r="S164" s="241"/>
      <c r="T164" s="242"/>
      <c r="AT164" s="243" t="s">
        <v>155</v>
      </c>
      <c r="AU164" s="243" t="s">
        <v>86</v>
      </c>
      <c r="AV164" s="11" t="s">
        <v>86</v>
      </c>
      <c r="AW164" s="11" t="s">
        <v>39</v>
      </c>
      <c r="AX164" s="11" t="s">
        <v>76</v>
      </c>
      <c r="AY164" s="243" t="s">
        <v>145</v>
      </c>
    </row>
    <row r="165" s="11" customFormat="1">
      <c r="B165" s="232"/>
      <c r="C165" s="233"/>
      <c r="D165" s="234" t="s">
        <v>155</v>
      </c>
      <c r="E165" s="235" t="s">
        <v>21</v>
      </c>
      <c r="F165" s="236" t="s">
        <v>197</v>
      </c>
      <c r="G165" s="233"/>
      <c r="H165" s="237">
        <v>9.282</v>
      </c>
      <c r="I165" s="238"/>
      <c r="J165" s="233"/>
      <c r="K165" s="233"/>
      <c r="L165" s="239"/>
      <c r="M165" s="240"/>
      <c r="N165" s="241"/>
      <c r="O165" s="241"/>
      <c r="P165" s="241"/>
      <c r="Q165" s="241"/>
      <c r="R165" s="241"/>
      <c r="S165" s="241"/>
      <c r="T165" s="242"/>
      <c r="AT165" s="243" t="s">
        <v>155</v>
      </c>
      <c r="AU165" s="243" t="s">
        <v>86</v>
      </c>
      <c r="AV165" s="11" t="s">
        <v>86</v>
      </c>
      <c r="AW165" s="11" t="s">
        <v>39</v>
      </c>
      <c r="AX165" s="11" t="s">
        <v>76</v>
      </c>
      <c r="AY165" s="243" t="s">
        <v>145</v>
      </c>
    </row>
    <row r="166" s="11" customFormat="1">
      <c r="B166" s="232"/>
      <c r="C166" s="233"/>
      <c r="D166" s="234" t="s">
        <v>155</v>
      </c>
      <c r="E166" s="235" t="s">
        <v>21</v>
      </c>
      <c r="F166" s="236" t="s">
        <v>198</v>
      </c>
      <c r="G166" s="233"/>
      <c r="H166" s="237">
        <v>7.5819999999999999</v>
      </c>
      <c r="I166" s="238"/>
      <c r="J166" s="233"/>
      <c r="K166" s="233"/>
      <c r="L166" s="239"/>
      <c r="M166" s="240"/>
      <c r="N166" s="241"/>
      <c r="O166" s="241"/>
      <c r="P166" s="241"/>
      <c r="Q166" s="241"/>
      <c r="R166" s="241"/>
      <c r="S166" s="241"/>
      <c r="T166" s="242"/>
      <c r="AT166" s="243" t="s">
        <v>155</v>
      </c>
      <c r="AU166" s="243" t="s">
        <v>86</v>
      </c>
      <c r="AV166" s="11" t="s">
        <v>86</v>
      </c>
      <c r="AW166" s="11" t="s">
        <v>39</v>
      </c>
      <c r="AX166" s="11" t="s">
        <v>76</v>
      </c>
      <c r="AY166" s="243" t="s">
        <v>145</v>
      </c>
    </row>
    <row r="167" s="11" customFormat="1">
      <c r="B167" s="232"/>
      <c r="C167" s="233"/>
      <c r="D167" s="234" t="s">
        <v>155</v>
      </c>
      <c r="E167" s="235" t="s">
        <v>21</v>
      </c>
      <c r="F167" s="236" t="s">
        <v>199</v>
      </c>
      <c r="G167" s="233"/>
      <c r="H167" s="237">
        <v>26.344999999999999</v>
      </c>
      <c r="I167" s="238"/>
      <c r="J167" s="233"/>
      <c r="K167" s="233"/>
      <c r="L167" s="239"/>
      <c r="M167" s="240"/>
      <c r="N167" s="241"/>
      <c r="O167" s="241"/>
      <c r="P167" s="241"/>
      <c r="Q167" s="241"/>
      <c r="R167" s="241"/>
      <c r="S167" s="241"/>
      <c r="T167" s="242"/>
      <c r="AT167" s="243" t="s">
        <v>155</v>
      </c>
      <c r="AU167" s="243" t="s">
        <v>86</v>
      </c>
      <c r="AV167" s="11" t="s">
        <v>86</v>
      </c>
      <c r="AW167" s="11" t="s">
        <v>39</v>
      </c>
      <c r="AX167" s="11" t="s">
        <v>76</v>
      </c>
      <c r="AY167" s="243" t="s">
        <v>145</v>
      </c>
    </row>
    <row r="168" s="11" customFormat="1">
      <c r="B168" s="232"/>
      <c r="C168" s="233"/>
      <c r="D168" s="234" t="s">
        <v>155</v>
      </c>
      <c r="E168" s="235" t="s">
        <v>21</v>
      </c>
      <c r="F168" s="236" t="s">
        <v>200</v>
      </c>
      <c r="G168" s="233"/>
      <c r="H168" s="237">
        <v>5.2800000000000002</v>
      </c>
      <c r="I168" s="238"/>
      <c r="J168" s="233"/>
      <c r="K168" s="233"/>
      <c r="L168" s="239"/>
      <c r="M168" s="240"/>
      <c r="N168" s="241"/>
      <c r="O168" s="241"/>
      <c r="P168" s="241"/>
      <c r="Q168" s="241"/>
      <c r="R168" s="241"/>
      <c r="S168" s="241"/>
      <c r="T168" s="242"/>
      <c r="AT168" s="243" t="s">
        <v>155</v>
      </c>
      <c r="AU168" s="243" t="s">
        <v>86</v>
      </c>
      <c r="AV168" s="11" t="s">
        <v>86</v>
      </c>
      <c r="AW168" s="11" t="s">
        <v>39</v>
      </c>
      <c r="AX168" s="11" t="s">
        <v>76</v>
      </c>
      <c r="AY168" s="243" t="s">
        <v>145</v>
      </c>
    </row>
    <row r="169" s="11" customFormat="1">
      <c r="B169" s="232"/>
      <c r="C169" s="233"/>
      <c r="D169" s="234" t="s">
        <v>155</v>
      </c>
      <c r="E169" s="235" t="s">
        <v>21</v>
      </c>
      <c r="F169" s="236" t="s">
        <v>201</v>
      </c>
      <c r="G169" s="233"/>
      <c r="H169" s="237">
        <v>5.3899999999999997</v>
      </c>
      <c r="I169" s="238"/>
      <c r="J169" s="233"/>
      <c r="K169" s="233"/>
      <c r="L169" s="239"/>
      <c r="M169" s="240"/>
      <c r="N169" s="241"/>
      <c r="O169" s="241"/>
      <c r="P169" s="241"/>
      <c r="Q169" s="241"/>
      <c r="R169" s="241"/>
      <c r="S169" s="241"/>
      <c r="T169" s="242"/>
      <c r="AT169" s="243" t="s">
        <v>155</v>
      </c>
      <c r="AU169" s="243" t="s">
        <v>86</v>
      </c>
      <c r="AV169" s="11" t="s">
        <v>86</v>
      </c>
      <c r="AW169" s="11" t="s">
        <v>39</v>
      </c>
      <c r="AX169" s="11" t="s">
        <v>76</v>
      </c>
      <c r="AY169" s="243" t="s">
        <v>145</v>
      </c>
    </row>
    <row r="170" s="11" customFormat="1">
      <c r="B170" s="232"/>
      <c r="C170" s="233"/>
      <c r="D170" s="234" t="s">
        <v>155</v>
      </c>
      <c r="E170" s="235" t="s">
        <v>21</v>
      </c>
      <c r="F170" s="236" t="s">
        <v>202</v>
      </c>
      <c r="G170" s="233"/>
      <c r="H170" s="237">
        <v>47.219999999999999</v>
      </c>
      <c r="I170" s="238"/>
      <c r="J170" s="233"/>
      <c r="K170" s="233"/>
      <c r="L170" s="239"/>
      <c r="M170" s="240"/>
      <c r="N170" s="241"/>
      <c r="O170" s="241"/>
      <c r="P170" s="241"/>
      <c r="Q170" s="241"/>
      <c r="R170" s="241"/>
      <c r="S170" s="241"/>
      <c r="T170" s="242"/>
      <c r="AT170" s="243" t="s">
        <v>155</v>
      </c>
      <c r="AU170" s="243" t="s">
        <v>86</v>
      </c>
      <c r="AV170" s="11" t="s">
        <v>86</v>
      </c>
      <c r="AW170" s="11" t="s">
        <v>39</v>
      </c>
      <c r="AX170" s="11" t="s">
        <v>76</v>
      </c>
      <c r="AY170" s="243" t="s">
        <v>145</v>
      </c>
    </row>
    <row r="171" s="11" customFormat="1">
      <c r="B171" s="232"/>
      <c r="C171" s="233"/>
      <c r="D171" s="234" t="s">
        <v>155</v>
      </c>
      <c r="E171" s="235" t="s">
        <v>21</v>
      </c>
      <c r="F171" s="236" t="s">
        <v>203</v>
      </c>
      <c r="G171" s="233"/>
      <c r="H171" s="237">
        <v>32.960000000000001</v>
      </c>
      <c r="I171" s="238"/>
      <c r="J171" s="233"/>
      <c r="K171" s="233"/>
      <c r="L171" s="239"/>
      <c r="M171" s="240"/>
      <c r="N171" s="241"/>
      <c r="O171" s="241"/>
      <c r="P171" s="241"/>
      <c r="Q171" s="241"/>
      <c r="R171" s="241"/>
      <c r="S171" s="241"/>
      <c r="T171" s="242"/>
      <c r="AT171" s="243" t="s">
        <v>155</v>
      </c>
      <c r="AU171" s="243" t="s">
        <v>86</v>
      </c>
      <c r="AV171" s="11" t="s">
        <v>86</v>
      </c>
      <c r="AW171" s="11" t="s">
        <v>39</v>
      </c>
      <c r="AX171" s="11" t="s">
        <v>76</v>
      </c>
      <c r="AY171" s="243" t="s">
        <v>145</v>
      </c>
    </row>
    <row r="172" s="11" customFormat="1">
      <c r="B172" s="232"/>
      <c r="C172" s="233"/>
      <c r="D172" s="234" t="s">
        <v>155</v>
      </c>
      <c r="E172" s="235" t="s">
        <v>21</v>
      </c>
      <c r="F172" s="236" t="s">
        <v>204</v>
      </c>
      <c r="G172" s="233"/>
      <c r="H172" s="237">
        <v>39.020000000000003</v>
      </c>
      <c r="I172" s="238"/>
      <c r="J172" s="233"/>
      <c r="K172" s="233"/>
      <c r="L172" s="239"/>
      <c r="M172" s="240"/>
      <c r="N172" s="241"/>
      <c r="O172" s="241"/>
      <c r="P172" s="241"/>
      <c r="Q172" s="241"/>
      <c r="R172" s="241"/>
      <c r="S172" s="241"/>
      <c r="T172" s="242"/>
      <c r="AT172" s="243" t="s">
        <v>155</v>
      </c>
      <c r="AU172" s="243" t="s">
        <v>86</v>
      </c>
      <c r="AV172" s="11" t="s">
        <v>86</v>
      </c>
      <c r="AW172" s="11" t="s">
        <v>39</v>
      </c>
      <c r="AX172" s="11" t="s">
        <v>76</v>
      </c>
      <c r="AY172" s="243" t="s">
        <v>145</v>
      </c>
    </row>
    <row r="173" s="11" customFormat="1">
      <c r="B173" s="232"/>
      <c r="C173" s="233"/>
      <c r="D173" s="234" t="s">
        <v>155</v>
      </c>
      <c r="E173" s="235" t="s">
        <v>21</v>
      </c>
      <c r="F173" s="236" t="s">
        <v>205</v>
      </c>
      <c r="G173" s="233"/>
      <c r="H173" s="237">
        <v>27.379999999999999</v>
      </c>
      <c r="I173" s="238"/>
      <c r="J173" s="233"/>
      <c r="K173" s="233"/>
      <c r="L173" s="239"/>
      <c r="M173" s="240"/>
      <c r="N173" s="241"/>
      <c r="O173" s="241"/>
      <c r="P173" s="241"/>
      <c r="Q173" s="241"/>
      <c r="R173" s="241"/>
      <c r="S173" s="241"/>
      <c r="T173" s="242"/>
      <c r="AT173" s="243" t="s">
        <v>155</v>
      </c>
      <c r="AU173" s="243" t="s">
        <v>86</v>
      </c>
      <c r="AV173" s="11" t="s">
        <v>86</v>
      </c>
      <c r="AW173" s="11" t="s">
        <v>39</v>
      </c>
      <c r="AX173" s="11" t="s">
        <v>76</v>
      </c>
      <c r="AY173" s="243" t="s">
        <v>145</v>
      </c>
    </row>
    <row r="174" s="11" customFormat="1">
      <c r="B174" s="232"/>
      <c r="C174" s="233"/>
      <c r="D174" s="234" t="s">
        <v>155</v>
      </c>
      <c r="E174" s="235" t="s">
        <v>21</v>
      </c>
      <c r="F174" s="236" t="s">
        <v>206</v>
      </c>
      <c r="G174" s="233"/>
      <c r="H174" s="237">
        <v>81.950000000000003</v>
      </c>
      <c r="I174" s="238"/>
      <c r="J174" s="233"/>
      <c r="K174" s="233"/>
      <c r="L174" s="239"/>
      <c r="M174" s="240"/>
      <c r="N174" s="241"/>
      <c r="O174" s="241"/>
      <c r="P174" s="241"/>
      <c r="Q174" s="241"/>
      <c r="R174" s="241"/>
      <c r="S174" s="241"/>
      <c r="T174" s="242"/>
      <c r="AT174" s="243" t="s">
        <v>155</v>
      </c>
      <c r="AU174" s="243" t="s">
        <v>86</v>
      </c>
      <c r="AV174" s="11" t="s">
        <v>86</v>
      </c>
      <c r="AW174" s="11" t="s">
        <v>39</v>
      </c>
      <c r="AX174" s="11" t="s">
        <v>76</v>
      </c>
      <c r="AY174" s="243" t="s">
        <v>145</v>
      </c>
    </row>
    <row r="175" s="11" customFormat="1">
      <c r="B175" s="232"/>
      <c r="C175" s="233"/>
      <c r="D175" s="234" t="s">
        <v>155</v>
      </c>
      <c r="E175" s="235" t="s">
        <v>21</v>
      </c>
      <c r="F175" s="236" t="s">
        <v>207</v>
      </c>
      <c r="G175" s="233"/>
      <c r="H175" s="237">
        <v>21.969999999999999</v>
      </c>
      <c r="I175" s="238"/>
      <c r="J175" s="233"/>
      <c r="K175" s="233"/>
      <c r="L175" s="239"/>
      <c r="M175" s="240"/>
      <c r="N175" s="241"/>
      <c r="O175" s="241"/>
      <c r="P175" s="241"/>
      <c r="Q175" s="241"/>
      <c r="R175" s="241"/>
      <c r="S175" s="241"/>
      <c r="T175" s="242"/>
      <c r="AT175" s="243" t="s">
        <v>155</v>
      </c>
      <c r="AU175" s="243" t="s">
        <v>86</v>
      </c>
      <c r="AV175" s="11" t="s">
        <v>86</v>
      </c>
      <c r="AW175" s="11" t="s">
        <v>39</v>
      </c>
      <c r="AX175" s="11" t="s">
        <v>76</v>
      </c>
      <c r="AY175" s="243" t="s">
        <v>145</v>
      </c>
    </row>
    <row r="176" s="11" customFormat="1">
      <c r="B176" s="232"/>
      <c r="C176" s="233"/>
      <c r="D176" s="234" t="s">
        <v>155</v>
      </c>
      <c r="E176" s="235" t="s">
        <v>21</v>
      </c>
      <c r="F176" s="236" t="s">
        <v>208</v>
      </c>
      <c r="G176" s="233"/>
      <c r="H176" s="237">
        <v>35.520000000000003</v>
      </c>
      <c r="I176" s="238"/>
      <c r="J176" s="233"/>
      <c r="K176" s="233"/>
      <c r="L176" s="239"/>
      <c r="M176" s="240"/>
      <c r="N176" s="241"/>
      <c r="O176" s="241"/>
      <c r="P176" s="241"/>
      <c r="Q176" s="241"/>
      <c r="R176" s="241"/>
      <c r="S176" s="241"/>
      <c r="T176" s="242"/>
      <c r="AT176" s="243" t="s">
        <v>155</v>
      </c>
      <c r="AU176" s="243" t="s">
        <v>86</v>
      </c>
      <c r="AV176" s="11" t="s">
        <v>86</v>
      </c>
      <c r="AW176" s="11" t="s">
        <v>39</v>
      </c>
      <c r="AX176" s="11" t="s">
        <v>76</v>
      </c>
      <c r="AY176" s="243" t="s">
        <v>145</v>
      </c>
    </row>
    <row r="177" s="11" customFormat="1">
      <c r="B177" s="232"/>
      <c r="C177" s="233"/>
      <c r="D177" s="234" t="s">
        <v>155</v>
      </c>
      <c r="E177" s="235" t="s">
        <v>21</v>
      </c>
      <c r="F177" s="236" t="s">
        <v>209</v>
      </c>
      <c r="G177" s="233"/>
      <c r="H177" s="237">
        <v>82.359999999999999</v>
      </c>
      <c r="I177" s="238"/>
      <c r="J177" s="233"/>
      <c r="K177" s="233"/>
      <c r="L177" s="239"/>
      <c r="M177" s="240"/>
      <c r="N177" s="241"/>
      <c r="O177" s="241"/>
      <c r="P177" s="241"/>
      <c r="Q177" s="241"/>
      <c r="R177" s="241"/>
      <c r="S177" s="241"/>
      <c r="T177" s="242"/>
      <c r="AT177" s="243" t="s">
        <v>155</v>
      </c>
      <c r="AU177" s="243" t="s">
        <v>86</v>
      </c>
      <c r="AV177" s="11" t="s">
        <v>86</v>
      </c>
      <c r="AW177" s="11" t="s">
        <v>39</v>
      </c>
      <c r="AX177" s="11" t="s">
        <v>76</v>
      </c>
      <c r="AY177" s="243" t="s">
        <v>145</v>
      </c>
    </row>
    <row r="178" s="11" customFormat="1">
      <c r="B178" s="232"/>
      <c r="C178" s="233"/>
      <c r="D178" s="234" t="s">
        <v>155</v>
      </c>
      <c r="E178" s="235" t="s">
        <v>21</v>
      </c>
      <c r="F178" s="236" t="s">
        <v>210</v>
      </c>
      <c r="G178" s="233"/>
      <c r="H178" s="237">
        <v>70.480000000000004</v>
      </c>
      <c r="I178" s="238"/>
      <c r="J178" s="233"/>
      <c r="K178" s="233"/>
      <c r="L178" s="239"/>
      <c r="M178" s="240"/>
      <c r="N178" s="241"/>
      <c r="O178" s="241"/>
      <c r="P178" s="241"/>
      <c r="Q178" s="241"/>
      <c r="R178" s="241"/>
      <c r="S178" s="241"/>
      <c r="T178" s="242"/>
      <c r="AT178" s="243" t="s">
        <v>155</v>
      </c>
      <c r="AU178" s="243" t="s">
        <v>86</v>
      </c>
      <c r="AV178" s="11" t="s">
        <v>86</v>
      </c>
      <c r="AW178" s="11" t="s">
        <v>39</v>
      </c>
      <c r="AX178" s="11" t="s">
        <v>76</v>
      </c>
      <c r="AY178" s="243" t="s">
        <v>145</v>
      </c>
    </row>
    <row r="179" s="11" customFormat="1">
      <c r="B179" s="232"/>
      <c r="C179" s="233"/>
      <c r="D179" s="234" t="s">
        <v>155</v>
      </c>
      <c r="E179" s="235" t="s">
        <v>21</v>
      </c>
      <c r="F179" s="236" t="s">
        <v>211</v>
      </c>
      <c r="G179" s="233"/>
      <c r="H179" s="237">
        <v>24</v>
      </c>
      <c r="I179" s="238"/>
      <c r="J179" s="233"/>
      <c r="K179" s="233"/>
      <c r="L179" s="239"/>
      <c r="M179" s="240"/>
      <c r="N179" s="241"/>
      <c r="O179" s="241"/>
      <c r="P179" s="241"/>
      <c r="Q179" s="241"/>
      <c r="R179" s="241"/>
      <c r="S179" s="241"/>
      <c r="T179" s="242"/>
      <c r="AT179" s="243" t="s">
        <v>155</v>
      </c>
      <c r="AU179" s="243" t="s">
        <v>86</v>
      </c>
      <c r="AV179" s="11" t="s">
        <v>86</v>
      </c>
      <c r="AW179" s="11" t="s">
        <v>39</v>
      </c>
      <c r="AX179" s="11" t="s">
        <v>76</v>
      </c>
      <c r="AY179" s="243" t="s">
        <v>145</v>
      </c>
    </row>
    <row r="180" s="11" customFormat="1">
      <c r="B180" s="232"/>
      <c r="C180" s="233"/>
      <c r="D180" s="234" t="s">
        <v>155</v>
      </c>
      <c r="E180" s="235" t="s">
        <v>21</v>
      </c>
      <c r="F180" s="236" t="s">
        <v>212</v>
      </c>
      <c r="G180" s="233"/>
      <c r="H180" s="237">
        <v>24.300000000000001</v>
      </c>
      <c r="I180" s="238"/>
      <c r="J180" s="233"/>
      <c r="K180" s="233"/>
      <c r="L180" s="239"/>
      <c r="M180" s="240"/>
      <c r="N180" s="241"/>
      <c r="O180" s="241"/>
      <c r="P180" s="241"/>
      <c r="Q180" s="241"/>
      <c r="R180" s="241"/>
      <c r="S180" s="241"/>
      <c r="T180" s="242"/>
      <c r="AT180" s="243" t="s">
        <v>155</v>
      </c>
      <c r="AU180" s="243" t="s">
        <v>86</v>
      </c>
      <c r="AV180" s="11" t="s">
        <v>86</v>
      </c>
      <c r="AW180" s="11" t="s">
        <v>39</v>
      </c>
      <c r="AX180" s="11" t="s">
        <v>76</v>
      </c>
      <c r="AY180" s="243" t="s">
        <v>145</v>
      </c>
    </row>
    <row r="181" s="11" customFormat="1">
      <c r="B181" s="232"/>
      <c r="C181" s="233"/>
      <c r="D181" s="234" t="s">
        <v>155</v>
      </c>
      <c r="E181" s="235" t="s">
        <v>21</v>
      </c>
      <c r="F181" s="236" t="s">
        <v>213</v>
      </c>
      <c r="G181" s="233"/>
      <c r="H181" s="237">
        <v>30.239999999999998</v>
      </c>
      <c r="I181" s="238"/>
      <c r="J181" s="233"/>
      <c r="K181" s="233"/>
      <c r="L181" s="239"/>
      <c r="M181" s="240"/>
      <c r="N181" s="241"/>
      <c r="O181" s="241"/>
      <c r="P181" s="241"/>
      <c r="Q181" s="241"/>
      <c r="R181" s="241"/>
      <c r="S181" s="241"/>
      <c r="T181" s="242"/>
      <c r="AT181" s="243" t="s">
        <v>155</v>
      </c>
      <c r="AU181" s="243" t="s">
        <v>86</v>
      </c>
      <c r="AV181" s="11" t="s">
        <v>86</v>
      </c>
      <c r="AW181" s="11" t="s">
        <v>39</v>
      </c>
      <c r="AX181" s="11" t="s">
        <v>76</v>
      </c>
      <c r="AY181" s="243" t="s">
        <v>145</v>
      </c>
    </row>
    <row r="182" s="11" customFormat="1">
      <c r="B182" s="232"/>
      <c r="C182" s="233"/>
      <c r="D182" s="234" t="s">
        <v>155</v>
      </c>
      <c r="E182" s="235" t="s">
        <v>21</v>
      </c>
      <c r="F182" s="236" t="s">
        <v>214</v>
      </c>
      <c r="G182" s="233"/>
      <c r="H182" s="237">
        <v>38.789999999999999</v>
      </c>
      <c r="I182" s="238"/>
      <c r="J182" s="233"/>
      <c r="K182" s="233"/>
      <c r="L182" s="239"/>
      <c r="M182" s="240"/>
      <c r="N182" s="241"/>
      <c r="O182" s="241"/>
      <c r="P182" s="241"/>
      <c r="Q182" s="241"/>
      <c r="R182" s="241"/>
      <c r="S182" s="241"/>
      <c r="T182" s="242"/>
      <c r="AT182" s="243" t="s">
        <v>155</v>
      </c>
      <c r="AU182" s="243" t="s">
        <v>86</v>
      </c>
      <c r="AV182" s="11" t="s">
        <v>86</v>
      </c>
      <c r="AW182" s="11" t="s">
        <v>39</v>
      </c>
      <c r="AX182" s="11" t="s">
        <v>76</v>
      </c>
      <c r="AY182" s="243" t="s">
        <v>145</v>
      </c>
    </row>
    <row r="183" s="11" customFormat="1">
      <c r="B183" s="232"/>
      <c r="C183" s="233"/>
      <c r="D183" s="234" t="s">
        <v>155</v>
      </c>
      <c r="E183" s="235" t="s">
        <v>21</v>
      </c>
      <c r="F183" s="236" t="s">
        <v>215</v>
      </c>
      <c r="G183" s="233"/>
      <c r="H183" s="237">
        <v>16.899999999999999</v>
      </c>
      <c r="I183" s="238"/>
      <c r="J183" s="233"/>
      <c r="K183" s="233"/>
      <c r="L183" s="239"/>
      <c r="M183" s="240"/>
      <c r="N183" s="241"/>
      <c r="O183" s="241"/>
      <c r="P183" s="241"/>
      <c r="Q183" s="241"/>
      <c r="R183" s="241"/>
      <c r="S183" s="241"/>
      <c r="T183" s="242"/>
      <c r="AT183" s="243" t="s">
        <v>155</v>
      </c>
      <c r="AU183" s="243" t="s">
        <v>86</v>
      </c>
      <c r="AV183" s="11" t="s">
        <v>86</v>
      </c>
      <c r="AW183" s="11" t="s">
        <v>39</v>
      </c>
      <c r="AX183" s="11" t="s">
        <v>76</v>
      </c>
      <c r="AY183" s="243" t="s">
        <v>145</v>
      </c>
    </row>
    <row r="184" s="11" customFormat="1">
      <c r="B184" s="232"/>
      <c r="C184" s="233"/>
      <c r="D184" s="234" t="s">
        <v>155</v>
      </c>
      <c r="E184" s="235" t="s">
        <v>21</v>
      </c>
      <c r="F184" s="236" t="s">
        <v>216</v>
      </c>
      <c r="G184" s="233"/>
      <c r="H184" s="237">
        <v>4.5</v>
      </c>
      <c r="I184" s="238"/>
      <c r="J184" s="233"/>
      <c r="K184" s="233"/>
      <c r="L184" s="239"/>
      <c r="M184" s="240"/>
      <c r="N184" s="241"/>
      <c r="O184" s="241"/>
      <c r="P184" s="241"/>
      <c r="Q184" s="241"/>
      <c r="R184" s="241"/>
      <c r="S184" s="241"/>
      <c r="T184" s="242"/>
      <c r="AT184" s="243" t="s">
        <v>155</v>
      </c>
      <c r="AU184" s="243" t="s">
        <v>86</v>
      </c>
      <c r="AV184" s="11" t="s">
        <v>86</v>
      </c>
      <c r="AW184" s="11" t="s">
        <v>39</v>
      </c>
      <c r="AX184" s="11" t="s">
        <v>76</v>
      </c>
      <c r="AY184" s="243" t="s">
        <v>145</v>
      </c>
    </row>
    <row r="185" s="11" customFormat="1">
      <c r="B185" s="232"/>
      <c r="C185" s="233"/>
      <c r="D185" s="234" t="s">
        <v>155</v>
      </c>
      <c r="E185" s="235" t="s">
        <v>21</v>
      </c>
      <c r="F185" s="236" t="s">
        <v>217</v>
      </c>
      <c r="G185" s="233"/>
      <c r="H185" s="237">
        <v>9.8000000000000007</v>
      </c>
      <c r="I185" s="238"/>
      <c r="J185" s="233"/>
      <c r="K185" s="233"/>
      <c r="L185" s="239"/>
      <c r="M185" s="240"/>
      <c r="N185" s="241"/>
      <c r="O185" s="241"/>
      <c r="P185" s="241"/>
      <c r="Q185" s="241"/>
      <c r="R185" s="241"/>
      <c r="S185" s="241"/>
      <c r="T185" s="242"/>
      <c r="AT185" s="243" t="s">
        <v>155</v>
      </c>
      <c r="AU185" s="243" t="s">
        <v>86</v>
      </c>
      <c r="AV185" s="11" t="s">
        <v>86</v>
      </c>
      <c r="AW185" s="11" t="s">
        <v>39</v>
      </c>
      <c r="AX185" s="11" t="s">
        <v>76</v>
      </c>
      <c r="AY185" s="243" t="s">
        <v>145</v>
      </c>
    </row>
    <row r="186" s="11" customFormat="1">
      <c r="B186" s="232"/>
      <c r="C186" s="233"/>
      <c r="D186" s="234" t="s">
        <v>155</v>
      </c>
      <c r="E186" s="235" t="s">
        <v>21</v>
      </c>
      <c r="F186" s="236" t="s">
        <v>218</v>
      </c>
      <c r="G186" s="233"/>
      <c r="H186" s="237">
        <v>83.599999999999994</v>
      </c>
      <c r="I186" s="238"/>
      <c r="J186" s="233"/>
      <c r="K186" s="233"/>
      <c r="L186" s="239"/>
      <c r="M186" s="240"/>
      <c r="N186" s="241"/>
      <c r="O186" s="241"/>
      <c r="P186" s="241"/>
      <c r="Q186" s="241"/>
      <c r="R186" s="241"/>
      <c r="S186" s="241"/>
      <c r="T186" s="242"/>
      <c r="AT186" s="243" t="s">
        <v>155</v>
      </c>
      <c r="AU186" s="243" t="s">
        <v>86</v>
      </c>
      <c r="AV186" s="11" t="s">
        <v>86</v>
      </c>
      <c r="AW186" s="11" t="s">
        <v>39</v>
      </c>
      <c r="AX186" s="11" t="s">
        <v>76</v>
      </c>
      <c r="AY186" s="243" t="s">
        <v>145</v>
      </c>
    </row>
    <row r="187" s="11" customFormat="1">
      <c r="B187" s="232"/>
      <c r="C187" s="233"/>
      <c r="D187" s="234" t="s">
        <v>155</v>
      </c>
      <c r="E187" s="235" t="s">
        <v>21</v>
      </c>
      <c r="F187" s="236" t="s">
        <v>219</v>
      </c>
      <c r="G187" s="233"/>
      <c r="H187" s="237">
        <v>93.599999999999994</v>
      </c>
      <c r="I187" s="238"/>
      <c r="J187" s="233"/>
      <c r="K187" s="233"/>
      <c r="L187" s="239"/>
      <c r="M187" s="240"/>
      <c r="N187" s="241"/>
      <c r="O187" s="241"/>
      <c r="P187" s="241"/>
      <c r="Q187" s="241"/>
      <c r="R187" s="241"/>
      <c r="S187" s="241"/>
      <c r="T187" s="242"/>
      <c r="AT187" s="243" t="s">
        <v>155</v>
      </c>
      <c r="AU187" s="243" t="s">
        <v>86</v>
      </c>
      <c r="AV187" s="11" t="s">
        <v>86</v>
      </c>
      <c r="AW187" s="11" t="s">
        <v>39</v>
      </c>
      <c r="AX187" s="11" t="s">
        <v>76</v>
      </c>
      <c r="AY187" s="243" t="s">
        <v>145</v>
      </c>
    </row>
    <row r="188" s="11" customFormat="1">
      <c r="B188" s="232"/>
      <c r="C188" s="233"/>
      <c r="D188" s="234" t="s">
        <v>155</v>
      </c>
      <c r="E188" s="235" t="s">
        <v>21</v>
      </c>
      <c r="F188" s="236" t="s">
        <v>220</v>
      </c>
      <c r="G188" s="233"/>
      <c r="H188" s="237">
        <v>58.975000000000001</v>
      </c>
      <c r="I188" s="238"/>
      <c r="J188" s="233"/>
      <c r="K188" s="233"/>
      <c r="L188" s="239"/>
      <c r="M188" s="240"/>
      <c r="N188" s="241"/>
      <c r="O188" s="241"/>
      <c r="P188" s="241"/>
      <c r="Q188" s="241"/>
      <c r="R188" s="241"/>
      <c r="S188" s="241"/>
      <c r="T188" s="242"/>
      <c r="AT188" s="243" t="s">
        <v>155</v>
      </c>
      <c r="AU188" s="243" t="s">
        <v>86</v>
      </c>
      <c r="AV188" s="11" t="s">
        <v>86</v>
      </c>
      <c r="AW188" s="11" t="s">
        <v>39</v>
      </c>
      <c r="AX188" s="11" t="s">
        <v>76</v>
      </c>
      <c r="AY188" s="243" t="s">
        <v>145</v>
      </c>
    </row>
    <row r="189" s="12" customFormat="1">
      <c r="B189" s="244"/>
      <c r="C189" s="245"/>
      <c r="D189" s="234" t="s">
        <v>155</v>
      </c>
      <c r="E189" s="246" t="s">
        <v>21</v>
      </c>
      <c r="F189" s="247" t="s">
        <v>157</v>
      </c>
      <c r="G189" s="245"/>
      <c r="H189" s="248">
        <v>1080.088</v>
      </c>
      <c r="I189" s="249"/>
      <c r="J189" s="245"/>
      <c r="K189" s="245"/>
      <c r="L189" s="250"/>
      <c r="M189" s="251"/>
      <c r="N189" s="252"/>
      <c r="O189" s="252"/>
      <c r="P189" s="252"/>
      <c r="Q189" s="252"/>
      <c r="R189" s="252"/>
      <c r="S189" s="252"/>
      <c r="T189" s="253"/>
      <c r="AT189" s="254" t="s">
        <v>155</v>
      </c>
      <c r="AU189" s="254" t="s">
        <v>86</v>
      </c>
      <c r="AV189" s="12" t="s">
        <v>153</v>
      </c>
      <c r="AW189" s="12" t="s">
        <v>39</v>
      </c>
      <c r="AX189" s="12" t="s">
        <v>84</v>
      </c>
      <c r="AY189" s="254" t="s">
        <v>145</v>
      </c>
    </row>
    <row r="190" s="1" customFormat="1" ht="38.25" customHeight="1">
      <c r="B190" s="45"/>
      <c r="C190" s="220" t="s">
        <v>225</v>
      </c>
      <c r="D190" s="220" t="s">
        <v>148</v>
      </c>
      <c r="E190" s="221" t="s">
        <v>226</v>
      </c>
      <c r="F190" s="222" t="s">
        <v>227</v>
      </c>
      <c r="G190" s="223" t="s">
        <v>151</v>
      </c>
      <c r="H190" s="224">
        <v>0.75</v>
      </c>
      <c r="I190" s="225"/>
      <c r="J190" s="226">
        <f>ROUND(I190*H190,2)</f>
        <v>0</v>
      </c>
      <c r="K190" s="222" t="s">
        <v>152</v>
      </c>
      <c r="L190" s="71"/>
      <c r="M190" s="227" t="s">
        <v>21</v>
      </c>
      <c r="N190" s="228" t="s">
        <v>47</v>
      </c>
      <c r="O190" s="46"/>
      <c r="P190" s="229">
        <f>O190*H190</f>
        <v>0</v>
      </c>
      <c r="Q190" s="229">
        <v>0.028400000000000002</v>
      </c>
      <c r="R190" s="229">
        <f>Q190*H190</f>
        <v>0.021299999999999999</v>
      </c>
      <c r="S190" s="229">
        <v>0</v>
      </c>
      <c r="T190" s="230">
        <f>S190*H190</f>
        <v>0</v>
      </c>
      <c r="AR190" s="23" t="s">
        <v>153</v>
      </c>
      <c r="AT190" s="23" t="s">
        <v>148</v>
      </c>
      <c r="AU190" s="23" t="s">
        <v>86</v>
      </c>
      <c r="AY190" s="23" t="s">
        <v>145</v>
      </c>
      <c r="BE190" s="231">
        <f>IF(N190="základní",J190,0)</f>
        <v>0</v>
      </c>
      <c r="BF190" s="231">
        <f>IF(N190="snížená",J190,0)</f>
        <v>0</v>
      </c>
      <c r="BG190" s="231">
        <f>IF(N190="zákl. přenesená",J190,0)</f>
        <v>0</v>
      </c>
      <c r="BH190" s="231">
        <f>IF(N190="sníž. přenesená",J190,0)</f>
        <v>0</v>
      </c>
      <c r="BI190" s="231">
        <f>IF(N190="nulová",J190,0)</f>
        <v>0</v>
      </c>
      <c r="BJ190" s="23" t="s">
        <v>84</v>
      </c>
      <c r="BK190" s="231">
        <f>ROUND(I190*H190,2)</f>
        <v>0</v>
      </c>
      <c r="BL190" s="23" t="s">
        <v>153</v>
      </c>
      <c r="BM190" s="23" t="s">
        <v>228</v>
      </c>
    </row>
    <row r="191" s="1" customFormat="1">
      <c r="B191" s="45"/>
      <c r="C191" s="73"/>
      <c r="D191" s="234" t="s">
        <v>167</v>
      </c>
      <c r="E191" s="73"/>
      <c r="F191" s="255" t="s">
        <v>229</v>
      </c>
      <c r="G191" s="73"/>
      <c r="H191" s="73"/>
      <c r="I191" s="190"/>
      <c r="J191" s="73"/>
      <c r="K191" s="73"/>
      <c r="L191" s="71"/>
      <c r="M191" s="256"/>
      <c r="N191" s="46"/>
      <c r="O191" s="46"/>
      <c r="P191" s="46"/>
      <c r="Q191" s="46"/>
      <c r="R191" s="46"/>
      <c r="S191" s="46"/>
      <c r="T191" s="94"/>
      <c r="AT191" s="23" t="s">
        <v>167</v>
      </c>
      <c r="AU191" s="23" t="s">
        <v>86</v>
      </c>
    </row>
    <row r="192" s="11" customFormat="1">
      <c r="B192" s="232"/>
      <c r="C192" s="233"/>
      <c r="D192" s="234" t="s">
        <v>155</v>
      </c>
      <c r="E192" s="235" t="s">
        <v>21</v>
      </c>
      <c r="F192" s="236" t="s">
        <v>230</v>
      </c>
      <c r="G192" s="233"/>
      <c r="H192" s="237">
        <v>0.75</v>
      </c>
      <c r="I192" s="238"/>
      <c r="J192" s="233"/>
      <c r="K192" s="233"/>
      <c r="L192" s="239"/>
      <c r="M192" s="240"/>
      <c r="N192" s="241"/>
      <c r="O192" s="241"/>
      <c r="P192" s="241"/>
      <c r="Q192" s="241"/>
      <c r="R192" s="241"/>
      <c r="S192" s="241"/>
      <c r="T192" s="242"/>
      <c r="AT192" s="243" t="s">
        <v>155</v>
      </c>
      <c r="AU192" s="243" t="s">
        <v>86</v>
      </c>
      <c r="AV192" s="11" t="s">
        <v>86</v>
      </c>
      <c r="AW192" s="11" t="s">
        <v>39</v>
      </c>
      <c r="AX192" s="11" t="s">
        <v>76</v>
      </c>
      <c r="AY192" s="243" t="s">
        <v>145</v>
      </c>
    </row>
    <row r="193" s="12" customFormat="1">
      <c r="B193" s="244"/>
      <c r="C193" s="245"/>
      <c r="D193" s="234" t="s">
        <v>155</v>
      </c>
      <c r="E193" s="246" t="s">
        <v>21</v>
      </c>
      <c r="F193" s="247" t="s">
        <v>157</v>
      </c>
      <c r="G193" s="245"/>
      <c r="H193" s="248">
        <v>0.75</v>
      </c>
      <c r="I193" s="249"/>
      <c r="J193" s="245"/>
      <c r="K193" s="245"/>
      <c r="L193" s="250"/>
      <c r="M193" s="251"/>
      <c r="N193" s="252"/>
      <c r="O193" s="252"/>
      <c r="P193" s="252"/>
      <c r="Q193" s="252"/>
      <c r="R193" s="252"/>
      <c r="S193" s="252"/>
      <c r="T193" s="253"/>
      <c r="AT193" s="254" t="s">
        <v>155</v>
      </c>
      <c r="AU193" s="254" t="s">
        <v>86</v>
      </c>
      <c r="AV193" s="12" t="s">
        <v>153</v>
      </c>
      <c r="AW193" s="12" t="s">
        <v>39</v>
      </c>
      <c r="AX193" s="12" t="s">
        <v>84</v>
      </c>
      <c r="AY193" s="254" t="s">
        <v>145</v>
      </c>
    </row>
    <row r="194" s="1" customFormat="1" ht="25.5" customHeight="1">
      <c r="B194" s="45"/>
      <c r="C194" s="220" t="s">
        <v>231</v>
      </c>
      <c r="D194" s="220" t="s">
        <v>148</v>
      </c>
      <c r="E194" s="221" t="s">
        <v>232</v>
      </c>
      <c r="F194" s="222" t="s">
        <v>233</v>
      </c>
      <c r="G194" s="223" t="s">
        <v>151</v>
      </c>
      <c r="H194" s="224">
        <v>54.628</v>
      </c>
      <c r="I194" s="225"/>
      <c r="J194" s="226">
        <f>ROUND(I194*H194,2)</f>
        <v>0</v>
      </c>
      <c r="K194" s="222" t="s">
        <v>152</v>
      </c>
      <c r="L194" s="71"/>
      <c r="M194" s="227" t="s">
        <v>21</v>
      </c>
      <c r="N194" s="228" t="s">
        <v>47</v>
      </c>
      <c r="O194" s="46"/>
      <c r="P194" s="229">
        <f>O194*H194</f>
        <v>0</v>
      </c>
      <c r="Q194" s="229">
        <v>0.034500000000000003</v>
      </c>
      <c r="R194" s="229">
        <f>Q194*H194</f>
        <v>1.8846660000000002</v>
      </c>
      <c r="S194" s="229">
        <v>0</v>
      </c>
      <c r="T194" s="230">
        <f>S194*H194</f>
        <v>0</v>
      </c>
      <c r="AR194" s="23" t="s">
        <v>153</v>
      </c>
      <c r="AT194" s="23" t="s">
        <v>148</v>
      </c>
      <c r="AU194" s="23" t="s">
        <v>86</v>
      </c>
      <c r="AY194" s="23" t="s">
        <v>145</v>
      </c>
      <c r="BE194" s="231">
        <f>IF(N194="základní",J194,0)</f>
        <v>0</v>
      </c>
      <c r="BF194" s="231">
        <f>IF(N194="snížená",J194,0)</f>
        <v>0</v>
      </c>
      <c r="BG194" s="231">
        <f>IF(N194="zákl. přenesená",J194,0)</f>
        <v>0</v>
      </c>
      <c r="BH194" s="231">
        <f>IF(N194="sníž. přenesená",J194,0)</f>
        <v>0</v>
      </c>
      <c r="BI194" s="231">
        <f>IF(N194="nulová",J194,0)</f>
        <v>0</v>
      </c>
      <c r="BJ194" s="23" t="s">
        <v>84</v>
      </c>
      <c r="BK194" s="231">
        <f>ROUND(I194*H194,2)</f>
        <v>0</v>
      </c>
      <c r="BL194" s="23" t="s">
        <v>153</v>
      </c>
      <c r="BM194" s="23" t="s">
        <v>234</v>
      </c>
    </row>
    <row r="195" s="1" customFormat="1">
      <c r="B195" s="45"/>
      <c r="C195" s="73"/>
      <c r="D195" s="234" t="s">
        <v>167</v>
      </c>
      <c r="E195" s="73"/>
      <c r="F195" s="255" t="s">
        <v>235</v>
      </c>
      <c r="G195" s="73"/>
      <c r="H195" s="73"/>
      <c r="I195" s="190"/>
      <c r="J195" s="73"/>
      <c r="K195" s="73"/>
      <c r="L195" s="71"/>
      <c r="M195" s="256"/>
      <c r="N195" s="46"/>
      <c r="O195" s="46"/>
      <c r="P195" s="46"/>
      <c r="Q195" s="46"/>
      <c r="R195" s="46"/>
      <c r="S195" s="46"/>
      <c r="T195" s="94"/>
      <c r="AT195" s="23" t="s">
        <v>167</v>
      </c>
      <c r="AU195" s="23" t="s">
        <v>86</v>
      </c>
    </row>
    <row r="196" s="11" customFormat="1">
      <c r="B196" s="232"/>
      <c r="C196" s="233"/>
      <c r="D196" s="234" t="s">
        <v>155</v>
      </c>
      <c r="E196" s="235" t="s">
        <v>21</v>
      </c>
      <c r="F196" s="236" t="s">
        <v>236</v>
      </c>
      <c r="G196" s="233"/>
      <c r="H196" s="237">
        <v>54.628</v>
      </c>
      <c r="I196" s="238"/>
      <c r="J196" s="233"/>
      <c r="K196" s="233"/>
      <c r="L196" s="239"/>
      <c r="M196" s="240"/>
      <c r="N196" s="241"/>
      <c r="O196" s="241"/>
      <c r="P196" s="241"/>
      <c r="Q196" s="241"/>
      <c r="R196" s="241"/>
      <c r="S196" s="241"/>
      <c r="T196" s="242"/>
      <c r="AT196" s="243" t="s">
        <v>155</v>
      </c>
      <c r="AU196" s="243" t="s">
        <v>86</v>
      </c>
      <c r="AV196" s="11" t="s">
        <v>86</v>
      </c>
      <c r="AW196" s="11" t="s">
        <v>39</v>
      </c>
      <c r="AX196" s="11" t="s">
        <v>76</v>
      </c>
      <c r="AY196" s="243" t="s">
        <v>145</v>
      </c>
    </row>
    <row r="197" s="12" customFormat="1">
      <c r="B197" s="244"/>
      <c r="C197" s="245"/>
      <c r="D197" s="234" t="s">
        <v>155</v>
      </c>
      <c r="E197" s="246" t="s">
        <v>21</v>
      </c>
      <c r="F197" s="247" t="s">
        <v>157</v>
      </c>
      <c r="G197" s="245"/>
      <c r="H197" s="248">
        <v>54.628</v>
      </c>
      <c r="I197" s="249"/>
      <c r="J197" s="245"/>
      <c r="K197" s="245"/>
      <c r="L197" s="250"/>
      <c r="M197" s="251"/>
      <c r="N197" s="252"/>
      <c r="O197" s="252"/>
      <c r="P197" s="252"/>
      <c r="Q197" s="252"/>
      <c r="R197" s="252"/>
      <c r="S197" s="252"/>
      <c r="T197" s="253"/>
      <c r="AT197" s="254" t="s">
        <v>155</v>
      </c>
      <c r="AU197" s="254" t="s">
        <v>86</v>
      </c>
      <c r="AV197" s="12" t="s">
        <v>153</v>
      </c>
      <c r="AW197" s="12" t="s">
        <v>39</v>
      </c>
      <c r="AX197" s="12" t="s">
        <v>84</v>
      </c>
      <c r="AY197" s="254" t="s">
        <v>145</v>
      </c>
    </row>
    <row r="198" s="1" customFormat="1" ht="25.5" customHeight="1">
      <c r="B198" s="45"/>
      <c r="C198" s="220" t="s">
        <v>237</v>
      </c>
      <c r="D198" s="220" t="s">
        <v>148</v>
      </c>
      <c r="E198" s="221" t="s">
        <v>238</v>
      </c>
      <c r="F198" s="222" t="s">
        <v>239</v>
      </c>
      <c r="G198" s="223" t="s">
        <v>151</v>
      </c>
      <c r="H198" s="224">
        <v>453.62</v>
      </c>
      <c r="I198" s="225"/>
      <c r="J198" s="226">
        <f>ROUND(I198*H198,2)</f>
        <v>0</v>
      </c>
      <c r="K198" s="222" t="s">
        <v>152</v>
      </c>
      <c r="L198" s="71"/>
      <c r="M198" s="227" t="s">
        <v>21</v>
      </c>
      <c r="N198" s="228" t="s">
        <v>47</v>
      </c>
      <c r="O198" s="46"/>
      <c r="P198" s="229">
        <f>O198*H198</f>
        <v>0</v>
      </c>
      <c r="Q198" s="229">
        <v>0</v>
      </c>
      <c r="R198" s="229">
        <f>Q198*H198</f>
        <v>0</v>
      </c>
      <c r="S198" s="229">
        <v>0</v>
      </c>
      <c r="T198" s="230">
        <f>S198*H198</f>
        <v>0</v>
      </c>
      <c r="AR198" s="23" t="s">
        <v>153</v>
      </c>
      <c r="AT198" s="23" t="s">
        <v>148</v>
      </c>
      <c r="AU198" s="23" t="s">
        <v>86</v>
      </c>
      <c r="AY198" s="23" t="s">
        <v>145</v>
      </c>
      <c r="BE198" s="231">
        <f>IF(N198="základní",J198,0)</f>
        <v>0</v>
      </c>
      <c r="BF198" s="231">
        <f>IF(N198="snížená",J198,0)</f>
        <v>0</v>
      </c>
      <c r="BG198" s="231">
        <f>IF(N198="zákl. přenesená",J198,0)</f>
        <v>0</v>
      </c>
      <c r="BH198" s="231">
        <f>IF(N198="sníž. přenesená",J198,0)</f>
        <v>0</v>
      </c>
      <c r="BI198" s="231">
        <f>IF(N198="nulová",J198,0)</f>
        <v>0</v>
      </c>
      <c r="BJ198" s="23" t="s">
        <v>84</v>
      </c>
      <c r="BK198" s="231">
        <f>ROUND(I198*H198,2)</f>
        <v>0</v>
      </c>
      <c r="BL198" s="23" t="s">
        <v>153</v>
      </c>
      <c r="BM198" s="23" t="s">
        <v>240</v>
      </c>
    </row>
    <row r="199" s="1" customFormat="1">
      <c r="B199" s="45"/>
      <c r="C199" s="73"/>
      <c r="D199" s="234" t="s">
        <v>167</v>
      </c>
      <c r="E199" s="73"/>
      <c r="F199" s="255" t="s">
        <v>241</v>
      </c>
      <c r="G199" s="73"/>
      <c r="H199" s="73"/>
      <c r="I199" s="190"/>
      <c r="J199" s="73"/>
      <c r="K199" s="73"/>
      <c r="L199" s="71"/>
      <c r="M199" s="256"/>
      <c r="N199" s="46"/>
      <c r="O199" s="46"/>
      <c r="P199" s="46"/>
      <c r="Q199" s="46"/>
      <c r="R199" s="46"/>
      <c r="S199" s="46"/>
      <c r="T199" s="94"/>
      <c r="AT199" s="23" t="s">
        <v>167</v>
      </c>
      <c r="AU199" s="23" t="s">
        <v>86</v>
      </c>
    </row>
    <row r="200" s="11" customFormat="1">
      <c r="B200" s="232"/>
      <c r="C200" s="233"/>
      <c r="D200" s="234" t="s">
        <v>155</v>
      </c>
      <c r="E200" s="235" t="s">
        <v>21</v>
      </c>
      <c r="F200" s="236" t="s">
        <v>242</v>
      </c>
      <c r="G200" s="233"/>
      <c r="H200" s="237">
        <v>453.62</v>
      </c>
      <c r="I200" s="238"/>
      <c r="J200" s="233"/>
      <c r="K200" s="233"/>
      <c r="L200" s="239"/>
      <c r="M200" s="240"/>
      <c r="N200" s="241"/>
      <c r="O200" s="241"/>
      <c r="P200" s="241"/>
      <c r="Q200" s="241"/>
      <c r="R200" s="241"/>
      <c r="S200" s="241"/>
      <c r="T200" s="242"/>
      <c r="AT200" s="243" t="s">
        <v>155</v>
      </c>
      <c r="AU200" s="243" t="s">
        <v>86</v>
      </c>
      <c r="AV200" s="11" t="s">
        <v>86</v>
      </c>
      <c r="AW200" s="11" t="s">
        <v>39</v>
      </c>
      <c r="AX200" s="11" t="s">
        <v>76</v>
      </c>
      <c r="AY200" s="243" t="s">
        <v>145</v>
      </c>
    </row>
    <row r="201" s="12" customFormat="1">
      <c r="B201" s="244"/>
      <c r="C201" s="245"/>
      <c r="D201" s="234" t="s">
        <v>155</v>
      </c>
      <c r="E201" s="246" t="s">
        <v>21</v>
      </c>
      <c r="F201" s="247" t="s">
        <v>157</v>
      </c>
      <c r="G201" s="245"/>
      <c r="H201" s="248">
        <v>453.62</v>
      </c>
      <c r="I201" s="249"/>
      <c r="J201" s="245"/>
      <c r="K201" s="245"/>
      <c r="L201" s="250"/>
      <c r="M201" s="251"/>
      <c r="N201" s="252"/>
      <c r="O201" s="252"/>
      <c r="P201" s="252"/>
      <c r="Q201" s="252"/>
      <c r="R201" s="252"/>
      <c r="S201" s="252"/>
      <c r="T201" s="253"/>
      <c r="AT201" s="254" t="s">
        <v>155</v>
      </c>
      <c r="AU201" s="254" t="s">
        <v>86</v>
      </c>
      <c r="AV201" s="12" t="s">
        <v>153</v>
      </c>
      <c r="AW201" s="12" t="s">
        <v>39</v>
      </c>
      <c r="AX201" s="12" t="s">
        <v>84</v>
      </c>
      <c r="AY201" s="254" t="s">
        <v>145</v>
      </c>
    </row>
    <row r="202" s="1" customFormat="1" ht="25.5" customHeight="1">
      <c r="B202" s="45"/>
      <c r="C202" s="220" t="s">
        <v>243</v>
      </c>
      <c r="D202" s="220" t="s">
        <v>148</v>
      </c>
      <c r="E202" s="221" t="s">
        <v>244</v>
      </c>
      <c r="F202" s="222" t="s">
        <v>245</v>
      </c>
      <c r="G202" s="223" t="s">
        <v>151</v>
      </c>
      <c r="H202" s="224">
        <v>88.439999999999998</v>
      </c>
      <c r="I202" s="225"/>
      <c r="J202" s="226">
        <f>ROUND(I202*H202,2)</f>
        <v>0</v>
      </c>
      <c r="K202" s="222" t="s">
        <v>152</v>
      </c>
      <c r="L202" s="71"/>
      <c r="M202" s="227" t="s">
        <v>21</v>
      </c>
      <c r="N202" s="228" t="s">
        <v>47</v>
      </c>
      <c r="O202" s="46"/>
      <c r="P202" s="229">
        <f>O202*H202</f>
        <v>0</v>
      </c>
      <c r="Q202" s="229">
        <v>0</v>
      </c>
      <c r="R202" s="229">
        <f>Q202*H202</f>
        <v>0</v>
      </c>
      <c r="S202" s="229">
        <v>0</v>
      </c>
      <c r="T202" s="230">
        <f>S202*H202</f>
        <v>0</v>
      </c>
      <c r="AR202" s="23" t="s">
        <v>153</v>
      </c>
      <c r="AT202" s="23" t="s">
        <v>148</v>
      </c>
      <c r="AU202" s="23" t="s">
        <v>86</v>
      </c>
      <c r="AY202" s="23" t="s">
        <v>145</v>
      </c>
      <c r="BE202" s="231">
        <f>IF(N202="základní",J202,0)</f>
        <v>0</v>
      </c>
      <c r="BF202" s="231">
        <f>IF(N202="snížená",J202,0)</f>
        <v>0</v>
      </c>
      <c r="BG202" s="231">
        <f>IF(N202="zákl. přenesená",J202,0)</f>
        <v>0</v>
      </c>
      <c r="BH202" s="231">
        <f>IF(N202="sníž. přenesená",J202,0)</f>
        <v>0</v>
      </c>
      <c r="BI202" s="231">
        <f>IF(N202="nulová",J202,0)</f>
        <v>0</v>
      </c>
      <c r="BJ202" s="23" t="s">
        <v>84</v>
      </c>
      <c r="BK202" s="231">
        <f>ROUND(I202*H202,2)</f>
        <v>0</v>
      </c>
      <c r="BL202" s="23" t="s">
        <v>153</v>
      </c>
      <c r="BM202" s="23" t="s">
        <v>246</v>
      </c>
    </row>
    <row r="203" s="1" customFormat="1">
      <c r="B203" s="45"/>
      <c r="C203" s="73"/>
      <c r="D203" s="234" t="s">
        <v>167</v>
      </c>
      <c r="E203" s="73"/>
      <c r="F203" s="255" t="s">
        <v>241</v>
      </c>
      <c r="G203" s="73"/>
      <c r="H203" s="73"/>
      <c r="I203" s="190"/>
      <c r="J203" s="73"/>
      <c r="K203" s="73"/>
      <c r="L203" s="71"/>
      <c r="M203" s="256"/>
      <c r="N203" s="46"/>
      <c r="O203" s="46"/>
      <c r="P203" s="46"/>
      <c r="Q203" s="46"/>
      <c r="R203" s="46"/>
      <c r="S203" s="46"/>
      <c r="T203" s="94"/>
      <c r="AT203" s="23" t="s">
        <v>167</v>
      </c>
      <c r="AU203" s="23" t="s">
        <v>86</v>
      </c>
    </row>
    <row r="204" s="11" customFormat="1">
      <c r="B204" s="232"/>
      <c r="C204" s="233"/>
      <c r="D204" s="234" t="s">
        <v>155</v>
      </c>
      <c r="E204" s="235" t="s">
        <v>21</v>
      </c>
      <c r="F204" s="236" t="s">
        <v>247</v>
      </c>
      <c r="G204" s="233"/>
      <c r="H204" s="237">
        <v>60.479999999999997</v>
      </c>
      <c r="I204" s="238"/>
      <c r="J204" s="233"/>
      <c r="K204" s="233"/>
      <c r="L204" s="239"/>
      <c r="M204" s="240"/>
      <c r="N204" s="241"/>
      <c r="O204" s="241"/>
      <c r="P204" s="241"/>
      <c r="Q204" s="241"/>
      <c r="R204" s="241"/>
      <c r="S204" s="241"/>
      <c r="T204" s="242"/>
      <c r="AT204" s="243" t="s">
        <v>155</v>
      </c>
      <c r="AU204" s="243" t="s">
        <v>86</v>
      </c>
      <c r="AV204" s="11" t="s">
        <v>86</v>
      </c>
      <c r="AW204" s="11" t="s">
        <v>39</v>
      </c>
      <c r="AX204" s="11" t="s">
        <v>76</v>
      </c>
      <c r="AY204" s="243" t="s">
        <v>145</v>
      </c>
    </row>
    <row r="205" s="11" customFormat="1">
      <c r="B205" s="232"/>
      <c r="C205" s="233"/>
      <c r="D205" s="234" t="s">
        <v>155</v>
      </c>
      <c r="E205" s="235" t="s">
        <v>21</v>
      </c>
      <c r="F205" s="236" t="s">
        <v>248</v>
      </c>
      <c r="G205" s="233"/>
      <c r="H205" s="237">
        <v>5.7599999999999998</v>
      </c>
      <c r="I205" s="238"/>
      <c r="J205" s="233"/>
      <c r="K205" s="233"/>
      <c r="L205" s="239"/>
      <c r="M205" s="240"/>
      <c r="N205" s="241"/>
      <c r="O205" s="241"/>
      <c r="P205" s="241"/>
      <c r="Q205" s="241"/>
      <c r="R205" s="241"/>
      <c r="S205" s="241"/>
      <c r="T205" s="242"/>
      <c r="AT205" s="243" t="s">
        <v>155</v>
      </c>
      <c r="AU205" s="243" t="s">
        <v>86</v>
      </c>
      <c r="AV205" s="11" t="s">
        <v>86</v>
      </c>
      <c r="AW205" s="11" t="s">
        <v>39</v>
      </c>
      <c r="AX205" s="11" t="s">
        <v>76</v>
      </c>
      <c r="AY205" s="243" t="s">
        <v>145</v>
      </c>
    </row>
    <row r="206" s="11" customFormat="1">
      <c r="B206" s="232"/>
      <c r="C206" s="233"/>
      <c r="D206" s="234" t="s">
        <v>155</v>
      </c>
      <c r="E206" s="235" t="s">
        <v>21</v>
      </c>
      <c r="F206" s="236" t="s">
        <v>249</v>
      </c>
      <c r="G206" s="233"/>
      <c r="H206" s="237">
        <v>11.52</v>
      </c>
      <c r="I206" s="238"/>
      <c r="J206" s="233"/>
      <c r="K206" s="233"/>
      <c r="L206" s="239"/>
      <c r="M206" s="240"/>
      <c r="N206" s="241"/>
      <c r="O206" s="241"/>
      <c r="P206" s="241"/>
      <c r="Q206" s="241"/>
      <c r="R206" s="241"/>
      <c r="S206" s="241"/>
      <c r="T206" s="242"/>
      <c r="AT206" s="243" t="s">
        <v>155</v>
      </c>
      <c r="AU206" s="243" t="s">
        <v>86</v>
      </c>
      <c r="AV206" s="11" t="s">
        <v>86</v>
      </c>
      <c r="AW206" s="11" t="s">
        <v>39</v>
      </c>
      <c r="AX206" s="11" t="s">
        <v>76</v>
      </c>
      <c r="AY206" s="243" t="s">
        <v>145</v>
      </c>
    </row>
    <row r="207" s="11" customFormat="1">
      <c r="B207" s="232"/>
      <c r="C207" s="233"/>
      <c r="D207" s="234" t="s">
        <v>155</v>
      </c>
      <c r="E207" s="235" t="s">
        <v>21</v>
      </c>
      <c r="F207" s="236" t="s">
        <v>250</v>
      </c>
      <c r="G207" s="233"/>
      <c r="H207" s="237">
        <v>3.2400000000000002</v>
      </c>
      <c r="I207" s="238"/>
      <c r="J207" s="233"/>
      <c r="K207" s="233"/>
      <c r="L207" s="239"/>
      <c r="M207" s="240"/>
      <c r="N207" s="241"/>
      <c r="O207" s="241"/>
      <c r="P207" s="241"/>
      <c r="Q207" s="241"/>
      <c r="R207" s="241"/>
      <c r="S207" s="241"/>
      <c r="T207" s="242"/>
      <c r="AT207" s="243" t="s">
        <v>155</v>
      </c>
      <c r="AU207" s="243" t="s">
        <v>86</v>
      </c>
      <c r="AV207" s="11" t="s">
        <v>86</v>
      </c>
      <c r="AW207" s="11" t="s">
        <v>39</v>
      </c>
      <c r="AX207" s="11" t="s">
        <v>76</v>
      </c>
      <c r="AY207" s="243" t="s">
        <v>145</v>
      </c>
    </row>
    <row r="208" s="11" customFormat="1">
      <c r="B208" s="232"/>
      <c r="C208" s="233"/>
      <c r="D208" s="234" t="s">
        <v>155</v>
      </c>
      <c r="E208" s="235" t="s">
        <v>21</v>
      </c>
      <c r="F208" s="236" t="s">
        <v>251</v>
      </c>
      <c r="G208" s="233"/>
      <c r="H208" s="237">
        <v>4.2000000000000002</v>
      </c>
      <c r="I208" s="238"/>
      <c r="J208" s="233"/>
      <c r="K208" s="233"/>
      <c r="L208" s="239"/>
      <c r="M208" s="240"/>
      <c r="N208" s="241"/>
      <c r="O208" s="241"/>
      <c r="P208" s="241"/>
      <c r="Q208" s="241"/>
      <c r="R208" s="241"/>
      <c r="S208" s="241"/>
      <c r="T208" s="242"/>
      <c r="AT208" s="243" t="s">
        <v>155</v>
      </c>
      <c r="AU208" s="243" t="s">
        <v>86</v>
      </c>
      <c r="AV208" s="11" t="s">
        <v>86</v>
      </c>
      <c r="AW208" s="11" t="s">
        <v>39</v>
      </c>
      <c r="AX208" s="11" t="s">
        <v>76</v>
      </c>
      <c r="AY208" s="243" t="s">
        <v>145</v>
      </c>
    </row>
    <row r="209" s="11" customFormat="1">
      <c r="B209" s="232"/>
      <c r="C209" s="233"/>
      <c r="D209" s="234" t="s">
        <v>155</v>
      </c>
      <c r="E209" s="235" t="s">
        <v>21</v>
      </c>
      <c r="F209" s="236" t="s">
        <v>252</v>
      </c>
      <c r="G209" s="233"/>
      <c r="H209" s="237">
        <v>3.2400000000000002</v>
      </c>
      <c r="I209" s="238"/>
      <c r="J209" s="233"/>
      <c r="K209" s="233"/>
      <c r="L209" s="239"/>
      <c r="M209" s="240"/>
      <c r="N209" s="241"/>
      <c r="O209" s="241"/>
      <c r="P209" s="241"/>
      <c r="Q209" s="241"/>
      <c r="R209" s="241"/>
      <c r="S209" s="241"/>
      <c r="T209" s="242"/>
      <c r="AT209" s="243" t="s">
        <v>155</v>
      </c>
      <c r="AU209" s="243" t="s">
        <v>86</v>
      </c>
      <c r="AV209" s="11" t="s">
        <v>86</v>
      </c>
      <c r="AW209" s="11" t="s">
        <v>39</v>
      </c>
      <c r="AX209" s="11" t="s">
        <v>76</v>
      </c>
      <c r="AY209" s="243" t="s">
        <v>145</v>
      </c>
    </row>
    <row r="210" s="12" customFormat="1">
      <c r="B210" s="244"/>
      <c r="C210" s="245"/>
      <c r="D210" s="234" t="s">
        <v>155</v>
      </c>
      <c r="E210" s="246" t="s">
        <v>21</v>
      </c>
      <c r="F210" s="247" t="s">
        <v>157</v>
      </c>
      <c r="G210" s="245"/>
      <c r="H210" s="248">
        <v>88.439999999999998</v>
      </c>
      <c r="I210" s="249"/>
      <c r="J210" s="245"/>
      <c r="K210" s="245"/>
      <c r="L210" s="250"/>
      <c r="M210" s="251"/>
      <c r="N210" s="252"/>
      <c r="O210" s="252"/>
      <c r="P210" s="252"/>
      <c r="Q210" s="252"/>
      <c r="R210" s="252"/>
      <c r="S210" s="252"/>
      <c r="T210" s="253"/>
      <c r="AT210" s="254" t="s">
        <v>155</v>
      </c>
      <c r="AU210" s="254" t="s">
        <v>86</v>
      </c>
      <c r="AV210" s="12" t="s">
        <v>153</v>
      </c>
      <c r="AW210" s="12" t="s">
        <v>39</v>
      </c>
      <c r="AX210" s="12" t="s">
        <v>84</v>
      </c>
      <c r="AY210" s="254" t="s">
        <v>145</v>
      </c>
    </row>
    <row r="211" s="1" customFormat="1" ht="25.5" customHeight="1">
      <c r="B211" s="45"/>
      <c r="C211" s="220" t="s">
        <v>253</v>
      </c>
      <c r="D211" s="220" t="s">
        <v>148</v>
      </c>
      <c r="E211" s="221" t="s">
        <v>254</v>
      </c>
      <c r="F211" s="222" t="s">
        <v>255</v>
      </c>
      <c r="G211" s="223" t="s">
        <v>256</v>
      </c>
      <c r="H211" s="224">
        <v>1</v>
      </c>
      <c r="I211" s="225"/>
      <c r="J211" s="226">
        <f>ROUND(I211*H211,2)</f>
        <v>0</v>
      </c>
      <c r="K211" s="222" t="s">
        <v>21</v>
      </c>
      <c r="L211" s="71"/>
      <c r="M211" s="227" t="s">
        <v>21</v>
      </c>
      <c r="N211" s="228" t="s">
        <v>47</v>
      </c>
      <c r="O211" s="46"/>
      <c r="P211" s="229">
        <f>O211*H211</f>
        <v>0</v>
      </c>
      <c r="Q211" s="229">
        <v>0</v>
      </c>
      <c r="R211" s="229">
        <f>Q211*H211</f>
        <v>0</v>
      </c>
      <c r="S211" s="229">
        <v>0</v>
      </c>
      <c r="T211" s="230">
        <f>S211*H211</f>
        <v>0</v>
      </c>
      <c r="AR211" s="23" t="s">
        <v>153</v>
      </c>
      <c r="AT211" s="23" t="s">
        <v>148</v>
      </c>
      <c r="AU211" s="23" t="s">
        <v>86</v>
      </c>
      <c r="AY211" s="23" t="s">
        <v>145</v>
      </c>
      <c r="BE211" s="231">
        <f>IF(N211="základní",J211,0)</f>
        <v>0</v>
      </c>
      <c r="BF211" s="231">
        <f>IF(N211="snížená",J211,0)</f>
        <v>0</v>
      </c>
      <c r="BG211" s="231">
        <f>IF(N211="zákl. přenesená",J211,0)</f>
        <v>0</v>
      </c>
      <c r="BH211" s="231">
        <f>IF(N211="sníž. přenesená",J211,0)</f>
        <v>0</v>
      </c>
      <c r="BI211" s="231">
        <f>IF(N211="nulová",J211,0)</f>
        <v>0</v>
      </c>
      <c r="BJ211" s="23" t="s">
        <v>84</v>
      </c>
      <c r="BK211" s="231">
        <f>ROUND(I211*H211,2)</f>
        <v>0</v>
      </c>
      <c r="BL211" s="23" t="s">
        <v>153</v>
      </c>
      <c r="BM211" s="23" t="s">
        <v>257</v>
      </c>
    </row>
    <row r="212" s="1" customFormat="1">
      <c r="B212" s="45"/>
      <c r="C212" s="73"/>
      <c r="D212" s="234" t="s">
        <v>167</v>
      </c>
      <c r="E212" s="73"/>
      <c r="F212" s="255" t="s">
        <v>241</v>
      </c>
      <c r="G212" s="73"/>
      <c r="H212" s="73"/>
      <c r="I212" s="190"/>
      <c r="J212" s="73"/>
      <c r="K212" s="73"/>
      <c r="L212" s="71"/>
      <c r="M212" s="256"/>
      <c r="N212" s="46"/>
      <c r="O212" s="46"/>
      <c r="P212" s="46"/>
      <c r="Q212" s="46"/>
      <c r="R212" s="46"/>
      <c r="S212" s="46"/>
      <c r="T212" s="94"/>
      <c r="AT212" s="23" t="s">
        <v>167</v>
      </c>
      <c r="AU212" s="23" t="s">
        <v>86</v>
      </c>
    </row>
    <row r="213" s="1" customFormat="1" ht="25.5" customHeight="1">
      <c r="B213" s="45"/>
      <c r="C213" s="220" t="s">
        <v>258</v>
      </c>
      <c r="D213" s="220" t="s">
        <v>148</v>
      </c>
      <c r="E213" s="221" t="s">
        <v>259</v>
      </c>
      <c r="F213" s="222" t="s">
        <v>260</v>
      </c>
      <c r="G213" s="223" t="s">
        <v>165</v>
      </c>
      <c r="H213" s="224">
        <v>34</v>
      </c>
      <c r="I213" s="225"/>
      <c r="J213" s="226">
        <f>ROUND(I213*H213,2)</f>
        <v>0</v>
      </c>
      <c r="K213" s="222" t="s">
        <v>21</v>
      </c>
      <c r="L213" s="71"/>
      <c r="M213" s="227" t="s">
        <v>21</v>
      </c>
      <c r="N213" s="228" t="s">
        <v>47</v>
      </c>
      <c r="O213" s="46"/>
      <c r="P213" s="229">
        <f>O213*H213</f>
        <v>0</v>
      </c>
      <c r="Q213" s="229">
        <v>0</v>
      </c>
      <c r="R213" s="229">
        <f>Q213*H213</f>
        <v>0</v>
      </c>
      <c r="S213" s="229">
        <v>0</v>
      </c>
      <c r="T213" s="230">
        <f>S213*H213</f>
        <v>0</v>
      </c>
      <c r="AR213" s="23" t="s">
        <v>153</v>
      </c>
      <c r="AT213" s="23" t="s">
        <v>148</v>
      </c>
      <c r="AU213" s="23" t="s">
        <v>86</v>
      </c>
      <c r="AY213" s="23" t="s">
        <v>145</v>
      </c>
      <c r="BE213" s="231">
        <f>IF(N213="základní",J213,0)</f>
        <v>0</v>
      </c>
      <c r="BF213" s="231">
        <f>IF(N213="snížená",J213,0)</f>
        <v>0</v>
      </c>
      <c r="BG213" s="231">
        <f>IF(N213="zákl. přenesená",J213,0)</f>
        <v>0</v>
      </c>
      <c r="BH213" s="231">
        <f>IF(N213="sníž. přenesená",J213,0)</f>
        <v>0</v>
      </c>
      <c r="BI213" s="231">
        <f>IF(N213="nulová",J213,0)</f>
        <v>0</v>
      </c>
      <c r="BJ213" s="23" t="s">
        <v>84</v>
      </c>
      <c r="BK213" s="231">
        <f>ROUND(I213*H213,2)</f>
        <v>0</v>
      </c>
      <c r="BL213" s="23" t="s">
        <v>153</v>
      </c>
      <c r="BM213" s="23" t="s">
        <v>261</v>
      </c>
    </row>
    <row r="214" s="1" customFormat="1">
      <c r="B214" s="45"/>
      <c r="C214" s="73"/>
      <c r="D214" s="234" t="s">
        <v>167</v>
      </c>
      <c r="E214" s="73"/>
      <c r="F214" s="255" t="s">
        <v>262</v>
      </c>
      <c r="G214" s="73"/>
      <c r="H214" s="73"/>
      <c r="I214" s="190"/>
      <c r="J214" s="73"/>
      <c r="K214" s="73"/>
      <c r="L214" s="71"/>
      <c r="M214" s="256"/>
      <c r="N214" s="46"/>
      <c r="O214" s="46"/>
      <c r="P214" s="46"/>
      <c r="Q214" s="46"/>
      <c r="R214" s="46"/>
      <c r="S214" s="46"/>
      <c r="T214" s="94"/>
      <c r="AT214" s="23" t="s">
        <v>167</v>
      </c>
      <c r="AU214" s="23" t="s">
        <v>86</v>
      </c>
    </row>
    <row r="215" s="1" customFormat="1" ht="25.5" customHeight="1">
      <c r="B215" s="45"/>
      <c r="C215" s="267" t="s">
        <v>10</v>
      </c>
      <c r="D215" s="267" t="s">
        <v>263</v>
      </c>
      <c r="E215" s="268" t="s">
        <v>264</v>
      </c>
      <c r="F215" s="269" t="s">
        <v>265</v>
      </c>
      <c r="G215" s="270" t="s">
        <v>165</v>
      </c>
      <c r="H215" s="271">
        <v>6</v>
      </c>
      <c r="I215" s="272"/>
      <c r="J215" s="273">
        <f>ROUND(I215*H215,2)</f>
        <v>0</v>
      </c>
      <c r="K215" s="269" t="s">
        <v>152</v>
      </c>
      <c r="L215" s="274"/>
      <c r="M215" s="275" t="s">
        <v>21</v>
      </c>
      <c r="N215" s="276" t="s">
        <v>47</v>
      </c>
      <c r="O215" s="46"/>
      <c r="P215" s="229">
        <f>O215*H215</f>
        <v>0</v>
      </c>
      <c r="Q215" s="229">
        <v>0.00010000000000000001</v>
      </c>
      <c r="R215" s="229">
        <f>Q215*H215</f>
        <v>0.00060000000000000006</v>
      </c>
      <c r="S215" s="229">
        <v>0</v>
      </c>
      <c r="T215" s="230">
        <f>S215*H215</f>
        <v>0</v>
      </c>
      <c r="AR215" s="23" t="s">
        <v>221</v>
      </c>
      <c r="AT215" s="23" t="s">
        <v>263</v>
      </c>
      <c r="AU215" s="23" t="s">
        <v>86</v>
      </c>
      <c r="AY215" s="23" t="s">
        <v>145</v>
      </c>
      <c r="BE215" s="231">
        <f>IF(N215="základní",J215,0)</f>
        <v>0</v>
      </c>
      <c r="BF215" s="231">
        <f>IF(N215="snížená",J215,0)</f>
        <v>0</v>
      </c>
      <c r="BG215" s="231">
        <f>IF(N215="zákl. přenesená",J215,0)</f>
        <v>0</v>
      </c>
      <c r="BH215" s="231">
        <f>IF(N215="sníž. přenesená",J215,0)</f>
        <v>0</v>
      </c>
      <c r="BI215" s="231">
        <f>IF(N215="nulová",J215,0)</f>
        <v>0</v>
      </c>
      <c r="BJ215" s="23" t="s">
        <v>84</v>
      </c>
      <c r="BK215" s="231">
        <f>ROUND(I215*H215,2)</f>
        <v>0</v>
      </c>
      <c r="BL215" s="23" t="s">
        <v>153</v>
      </c>
      <c r="BM215" s="23" t="s">
        <v>266</v>
      </c>
    </row>
    <row r="216" s="11" customFormat="1">
      <c r="B216" s="232"/>
      <c r="C216" s="233"/>
      <c r="D216" s="234" t="s">
        <v>155</v>
      </c>
      <c r="E216" s="233"/>
      <c r="F216" s="236" t="s">
        <v>267</v>
      </c>
      <c r="G216" s="233"/>
      <c r="H216" s="237">
        <v>6</v>
      </c>
      <c r="I216" s="238"/>
      <c r="J216" s="233"/>
      <c r="K216" s="233"/>
      <c r="L216" s="239"/>
      <c r="M216" s="240"/>
      <c r="N216" s="241"/>
      <c r="O216" s="241"/>
      <c r="P216" s="241"/>
      <c r="Q216" s="241"/>
      <c r="R216" s="241"/>
      <c r="S216" s="241"/>
      <c r="T216" s="242"/>
      <c r="AT216" s="243" t="s">
        <v>155</v>
      </c>
      <c r="AU216" s="243" t="s">
        <v>86</v>
      </c>
      <c r="AV216" s="11" t="s">
        <v>86</v>
      </c>
      <c r="AW216" s="11" t="s">
        <v>6</v>
      </c>
      <c r="AX216" s="11" t="s">
        <v>84</v>
      </c>
      <c r="AY216" s="243" t="s">
        <v>145</v>
      </c>
    </row>
    <row r="217" s="1" customFormat="1" ht="16.5" customHeight="1">
      <c r="B217" s="45"/>
      <c r="C217" s="267" t="s">
        <v>268</v>
      </c>
      <c r="D217" s="267" t="s">
        <v>263</v>
      </c>
      <c r="E217" s="268" t="s">
        <v>269</v>
      </c>
      <c r="F217" s="269" t="s">
        <v>270</v>
      </c>
      <c r="G217" s="270" t="s">
        <v>165</v>
      </c>
      <c r="H217" s="271">
        <v>28</v>
      </c>
      <c r="I217" s="272"/>
      <c r="J217" s="273">
        <f>ROUND(I217*H217,2)</f>
        <v>0</v>
      </c>
      <c r="K217" s="269" t="s">
        <v>21</v>
      </c>
      <c r="L217" s="274"/>
      <c r="M217" s="275" t="s">
        <v>21</v>
      </c>
      <c r="N217" s="276" t="s">
        <v>47</v>
      </c>
      <c r="O217" s="46"/>
      <c r="P217" s="229">
        <f>O217*H217</f>
        <v>0</v>
      </c>
      <c r="Q217" s="229">
        <v>0.00010000000000000001</v>
      </c>
      <c r="R217" s="229">
        <f>Q217*H217</f>
        <v>0.0028</v>
      </c>
      <c r="S217" s="229">
        <v>0</v>
      </c>
      <c r="T217" s="230">
        <f>S217*H217</f>
        <v>0</v>
      </c>
      <c r="AR217" s="23" t="s">
        <v>221</v>
      </c>
      <c r="AT217" s="23" t="s">
        <v>263</v>
      </c>
      <c r="AU217" s="23" t="s">
        <v>86</v>
      </c>
      <c r="AY217" s="23" t="s">
        <v>145</v>
      </c>
      <c r="BE217" s="231">
        <f>IF(N217="základní",J217,0)</f>
        <v>0</v>
      </c>
      <c r="BF217" s="231">
        <f>IF(N217="snížená",J217,0)</f>
        <v>0</v>
      </c>
      <c r="BG217" s="231">
        <f>IF(N217="zákl. přenesená",J217,0)</f>
        <v>0</v>
      </c>
      <c r="BH217" s="231">
        <f>IF(N217="sníž. přenesená",J217,0)</f>
        <v>0</v>
      </c>
      <c r="BI217" s="231">
        <f>IF(N217="nulová",J217,0)</f>
        <v>0</v>
      </c>
      <c r="BJ217" s="23" t="s">
        <v>84</v>
      </c>
      <c r="BK217" s="231">
        <f>ROUND(I217*H217,2)</f>
        <v>0</v>
      </c>
      <c r="BL217" s="23" t="s">
        <v>153</v>
      </c>
      <c r="BM217" s="23" t="s">
        <v>271</v>
      </c>
    </row>
    <row r="218" s="10" customFormat="1" ht="29.88" customHeight="1">
      <c r="B218" s="204"/>
      <c r="C218" s="205"/>
      <c r="D218" s="206" t="s">
        <v>75</v>
      </c>
      <c r="E218" s="218" t="s">
        <v>225</v>
      </c>
      <c r="F218" s="218" t="s">
        <v>272</v>
      </c>
      <c r="G218" s="205"/>
      <c r="H218" s="205"/>
      <c r="I218" s="208"/>
      <c r="J218" s="219">
        <f>BK218</f>
        <v>0</v>
      </c>
      <c r="K218" s="205"/>
      <c r="L218" s="210"/>
      <c r="M218" s="211"/>
      <c r="N218" s="212"/>
      <c r="O218" s="212"/>
      <c r="P218" s="213">
        <f>SUM(P219:P235)</f>
        <v>0</v>
      </c>
      <c r="Q218" s="212"/>
      <c r="R218" s="213">
        <f>SUM(R219:R235)</f>
        <v>0.080707499999999988</v>
      </c>
      <c r="S218" s="212"/>
      <c r="T218" s="214">
        <f>SUM(T219:T235)</f>
        <v>5.3862639999999997</v>
      </c>
      <c r="AR218" s="215" t="s">
        <v>84</v>
      </c>
      <c r="AT218" s="216" t="s">
        <v>75</v>
      </c>
      <c r="AU218" s="216" t="s">
        <v>84</v>
      </c>
      <c r="AY218" s="215" t="s">
        <v>145</v>
      </c>
      <c r="BK218" s="217">
        <f>SUM(BK219:BK235)</f>
        <v>0</v>
      </c>
    </row>
    <row r="219" s="1" customFormat="1" ht="25.5" customHeight="1">
      <c r="B219" s="45"/>
      <c r="C219" s="220" t="s">
        <v>273</v>
      </c>
      <c r="D219" s="220" t="s">
        <v>148</v>
      </c>
      <c r="E219" s="221" t="s">
        <v>274</v>
      </c>
      <c r="F219" s="222" t="s">
        <v>275</v>
      </c>
      <c r="G219" s="223" t="s">
        <v>151</v>
      </c>
      <c r="H219" s="224">
        <v>474.75</v>
      </c>
      <c r="I219" s="225"/>
      <c r="J219" s="226">
        <f>ROUND(I219*H219,2)</f>
        <v>0</v>
      </c>
      <c r="K219" s="222" t="s">
        <v>152</v>
      </c>
      <c r="L219" s="71"/>
      <c r="M219" s="227" t="s">
        <v>21</v>
      </c>
      <c r="N219" s="228" t="s">
        <v>47</v>
      </c>
      <c r="O219" s="46"/>
      <c r="P219" s="229">
        <f>O219*H219</f>
        <v>0</v>
      </c>
      <c r="Q219" s="229">
        <v>0.00012999999999999999</v>
      </c>
      <c r="R219" s="229">
        <f>Q219*H219</f>
        <v>0.061717499999999995</v>
      </c>
      <c r="S219" s="229">
        <v>0</v>
      </c>
      <c r="T219" s="230">
        <f>S219*H219</f>
        <v>0</v>
      </c>
      <c r="AR219" s="23" t="s">
        <v>153</v>
      </c>
      <c r="AT219" s="23" t="s">
        <v>148</v>
      </c>
      <c r="AU219" s="23" t="s">
        <v>86</v>
      </c>
      <c r="AY219" s="23" t="s">
        <v>145</v>
      </c>
      <c r="BE219" s="231">
        <f>IF(N219="základní",J219,0)</f>
        <v>0</v>
      </c>
      <c r="BF219" s="231">
        <f>IF(N219="snížená",J219,0)</f>
        <v>0</v>
      </c>
      <c r="BG219" s="231">
        <f>IF(N219="zákl. přenesená",J219,0)</f>
        <v>0</v>
      </c>
      <c r="BH219" s="231">
        <f>IF(N219="sníž. přenesená",J219,0)</f>
        <v>0</v>
      </c>
      <c r="BI219" s="231">
        <f>IF(N219="nulová",J219,0)</f>
        <v>0</v>
      </c>
      <c r="BJ219" s="23" t="s">
        <v>84</v>
      </c>
      <c r="BK219" s="231">
        <f>ROUND(I219*H219,2)</f>
        <v>0</v>
      </c>
      <c r="BL219" s="23" t="s">
        <v>153</v>
      </c>
      <c r="BM219" s="23" t="s">
        <v>276</v>
      </c>
    </row>
    <row r="220" s="1" customFormat="1">
      <c r="B220" s="45"/>
      <c r="C220" s="73"/>
      <c r="D220" s="234" t="s">
        <v>167</v>
      </c>
      <c r="E220" s="73"/>
      <c r="F220" s="255" t="s">
        <v>277</v>
      </c>
      <c r="G220" s="73"/>
      <c r="H220" s="73"/>
      <c r="I220" s="190"/>
      <c r="J220" s="73"/>
      <c r="K220" s="73"/>
      <c r="L220" s="71"/>
      <c r="M220" s="256"/>
      <c r="N220" s="46"/>
      <c r="O220" s="46"/>
      <c r="P220" s="46"/>
      <c r="Q220" s="46"/>
      <c r="R220" s="46"/>
      <c r="S220" s="46"/>
      <c r="T220" s="94"/>
      <c r="AT220" s="23" t="s">
        <v>167</v>
      </c>
      <c r="AU220" s="23" t="s">
        <v>86</v>
      </c>
    </row>
    <row r="221" s="11" customFormat="1">
      <c r="B221" s="232"/>
      <c r="C221" s="233"/>
      <c r="D221" s="234" t="s">
        <v>155</v>
      </c>
      <c r="E221" s="235" t="s">
        <v>21</v>
      </c>
      <c r="F221" s="236" t="s">
        <v>278</v>
      </c>
      <c r="G221" s="233"/>
      <c r="H221" s="237">
        <v>474.75</v>
      </c>
      <c r="I221" s="238"/>
      <c r="J221" s="233"/>
      <c r="K221" s="233"/>
      <c r="L221" s="239"/>
      <c r="M221" s="240"/>
      <c r="N221" s="241"/>
      <c r="O221" s="241"/>
      <c r="P221" s="241"/>
      <c r="Q221" s="241"/>
      <c r="R221" s="241"/>
      <c r="S221" s="241"/>
      <c r="T221" s="242"/>
      <c r="AT221" s="243" t="s">
        <v>155</v>
      </c>
      <c r="AU221" s="243" t="s">
        <v>86</v>
      </c>
      <c r="AV221" s="11" t="s">
        <v>86</v>
      </c>
      <c r="AW221" s="11" t="s">
        <v>39</v>
      </c>
      <c r="AX221" s="11" t="s">
        <v>76</v>
      </c>
      <c r="AY221" s="243" t="s">
        <v>145</v>
      </c>
    </row>
    <row r="222" s="12" customFormat="1">
      <c r="B222" s="244"/>
      <c r="C222" s="245"/>
      <c r="D222" s="234" t="s">
        <v>155</v>
      </c>
      <c r="E222" s="246" t="s">
        <v>21</v>
      </c>
      <c r="F222" s="247" t="s">
        <v>157</v>
      </c>
      <c r="G222" s="245"/>
      <c r="H222" s="248">
        <v>474.75</v>
      </c>
      <c r="I222" s="249"/>
      <c r="J222" s="245"/>
      <c r="K222" s="245"/>
      <c r="L222" s="250"/>
      <c r="M222" s="251"/>
      <c r="N222" s="252"/>
      <c r="O222" s="252"/>
      <c r="P222" s="252"/>
      <c r="Q222" s="252"/>
      <c r="R222" s="252"/>
      <c r="S222" s="252"/>
      <c r="T222" s="253"/>
      <c r="AT222" s="254" t="s">
        <v>155</v>
      </c>
      <c r="AU222" s="254" t="s">
        <v>86</v>
      </c>
      <c r="AV222" s="12" t="s">
        <v>153</v>
      </c>
      <c r="AW222" s="12" t="s">
        <v>39</v>
      </c>
      <c r="AX222" s="12" t="s">
        <v>84</v>
      </c>
      <c r="AY222" s="254" t="s">
        <v>145</v>
      </c>
    </row>
    <row r="223" s="1" customFormat="1" ht="25.5" customHeight="1">
      <c r="B223" s="45"/>
      <c r="C223" s="220" t="s">
        <v>279</v>
      </c>
      <c r="D223" s="220" t="s">
        <v>148</v>
      </c>
      <c r="E223" s="221" t="s">
        <v>280</v>
      </c>
      <c r="F223" s="222" t="s">
        <v>281</v>
      </c>
      <c r="G223" s="223" t="s">
        <v>151</v>
      </c>
      <c r="H223" s="224">
        <v>474.75</v>
      </c>
      <c r="I223" s="225"/>
      <c r="J223" s="226">
        <f>ROUND(I223*H223,2)</f>
        <v>0</v>
      </c>
      <c r="K223" s="222" t="s">
        <v>152</v>
      </c>
      <c r="L223" s="71"/>
      <c r="M223" s="227" t="s">
        <v>21</v>
      </c>
      <c r="N223" s="228" t="s">
        <v>47</v>
      </c>
      <c r="O223" s="46"/>
      <c r="P223" s="229">
        <f>O223*H223</f>
        <v>0</v>
      </c>
      <c r="Q223" s="229">
        <v>4.0000000000000003E-05</v>
      </c>
      <c r="R223" s="229">
        <f>Q223*H223</f>
        <v>0.01899</v>
      </c>
      <c r="S223" s="229">
        <v>0</v>
      </c>
      <c r="T223" s="230">
        <f>S223*H223</f>
        <v>0</v>
      </c>
      <c r="AR223" s="23" t="s">
        <v>153</v>
      </c>
      <c r="AT223" s="23" t="s">
        <v>148</v>
      </c>
      <c r="AU223" s="23" t="s">
        <v>86</v>
      </c>
      <c r="AY223" s="23" t="s">
        <v>145</v>
      </c>
      <c r="BE223" s="231">
        <f>IF(N223="základní",J223,0)</f>
        <v>0</v>
      </c>
      <c r="BF223" s="231">
        <f>IF(N223="snížená",J223,0)</f>
        <v>0</v>
      </c>
      <c r="BG223" s="231">
        <f>IF(N223="zákl. přenesená",J223,0)</f>
        <v>0</v>
      </c>
      <c r="BH223" s="231">
        <f>IF(N223="sníž. přenesená",J223,0)</f>
        <v>0</v>
      </c>
      <c r="BI223" s="231">
        <f>IF(N223="nulová",J223,0)</f>
        <v>0</v>
      </c>
      <c r="BJ223" s="23" t="s">
        <v>84</v>
      </c>
      <c r="BK223" s="231">
        <f>ROUND(I223*H223,2)</f>
        <v>0</v>
      </c>
      <c r="BL223" s="23" t="s">
        <v>153</v>
      </c>
      <c r="BM223" s="23" t="s">
        <v>282</v>
      </c>
    </row>
    <row r="224" s="1" customFormat="1">
      <c r="B224" s="45"/>
      <c r="C224" s="73"/>
      <c r="D224" s="234" t="s">
        <v>167</v>
      </c>
      <c r="E224" s="73"/>
      <c r="F224" s="255" t="s">
        <v>283</v>
      </c>
      <c r="G224" s="73"/>
      <c r="H224" s="73"/>
      <c r="I224" s="190"/>
      <c r="J224" s="73"/>
      <c r="K224" s="73"/>
      <c r="L224" s="71"/>
      <c r="M224" s="256"/>
      <c r="N224" s="46"/>
      <c r="O224" s="46"/>
      <c r="P224" s="46"/>
      <c r="Q224" s="46"/>
      <c r="R224" s="46"/>
      <c r="S224" s="46"/>
      <c r="T224" s="94"/>
      <c r="AT224" s="23" t="s">
        <v>167</v>
      </c>
      <c r="AU224" s="23" t="s">
        <v>86</v>
      </c>
    </row>
    <row r="225" s="11" customFormat="1">
      <c r="B225" s="232"/>
      <c r="C225" s="233"/>
      <c r="D225" s="234" t="s">
        <v>155</v>
      </c>
      <c r="E225" s="235" t="s">
        <v>21</v>
      </c>
      <c r="F225" s="236" t="s">
        <v>284</v>
      </c>
      <c r="G225" s="233"/>
      <c r="H225" s="237">
        <v>474.75</v>
      </c>
      <c r="I225" s="238"/>
      <c r="J225" s="233"/>
      <c r="K225" s="233"/>
      <c r="L225" s="239"/>
      <c r="M225" s="240"/>
      <c r="N225" s="241"/>
      <c r="O225" s="241"/>
      <c r="P225" s="241"/>
      <c r="Q225" s="241"/>
      <c r="R225" s="241"/>
      <c r="S225" s="241"/>
      <c r="T225" s="242"/>
      <c r="AT225" s="243" t="s">
        <v>155</v>
      </c>
      <c r="AU225" s="243" t="s">
        <v>86</v>
      </c>
      <c r="AV225" s="11" t="s">
        <v>86</v>
      </c>
      <c r="AW225" s="11" t="s">
        <v>39</v>
      </c>
      <c r="AX225" s="11" t="s">
        <v>76</v>
      </c>
      <c r="AY225" s="243" t="s">
        <v>145</v>
      </c>
    </row>
    <row r="226" s="12" customFormat="1">
      <c r="B226" s="244"/>
      <c r="C226" s="245"/>
      <c r="D226" s="234" t="s">
        <v>155</v>
      </c>
      <c r="E226" s="246" t="s">
        <v>21</v>
      </c>
      <c r="F226" s="247" t="s">
        <v>157</v>
      </c>
      <c r="G226" s="245"/>
      <c r="H226" s="248">
        <v>474.75</v>
      </c>
      <c r="I226" s="249"/>
      <c r="J226" s="245"/>
      <c r="K226" s="245"/>
      <c r="L226" s="250"/>
      <c r="M226" s="251"/>
      <c r="N226" s="252"/>
      <c r="O226" s="252"/>
      <c r="P226" s="252"/>
      <c r="Q226" s="252"/>
      <c r="R226" s="252"/>
      <c r="S226" s="252"/>
      <c r="T226" s="253"/>
      <c r="AT226" s="254" t="s">
        <v>155</v>
      </c>
      <c r="AU226" s="254" t="s">
        <v>86</v>
      </c>
      <c r="AV226" s="12" t="s">
        <v>153</v>
      </c>
      <c r="AW226" s="12" t="s">
        <v>39</v>
      </c>
      <c r="AX226" s="12" t="s">
        <v>84</v>
      </c>
      <c r="AY226" s="254" t="s">
        <v>145</v>
      </c>
    </row>
    <row r="227" s="1" customFormat="1" ht="25.5" customHeight="1">
      <c r="B227" s="45"/>
      <c r="C227" s="220" t="s">
        <v>285</v>
      </c>
      <c r="D227" s="220" t="s">
        <v>148</v>
      </c>
      <c r="E227" s="221" t="s">
        <v>286</v>
      </c>
      <c r="F227" s="222" t="s">
        <v>287</v>
      </c>
      <c r="G227" s="223" t="s">
        <v>151</v>
      </c>
      <c r="H227" s="224">
        <v>14.699999999999999</v>
      </c>
      <c r="I227" s="225"/>
      <c r="J227" s="226">
        <f>ROUND(I227*H227,2)</f>
        <v>0</v>
      </c>
      <c r="K227" s="222" t="s">
        <v>152</v>
      </c>
      <c r="L227" s="71"/>
      <c r="M227" s="227" t="s">
        <v>21</v>
      </c>
      <c r="N227" s="228" t="s">
        <v>47</v>
      </c>
      <c r="O227" s="46"/>
      <c r="P227" s="229">
        <f>O227*H227</f>
        <v>0</v>
      </c>
      <c r="Q227" s="229">
        <v>0</v>
      </c>
      <c r="R227" s="229">
        <f>Q227*H227</f>
        <v>0</v>
      </c>
      <c r="S227" s="229">
        <v>0.13100000000000001</v>
      </c>
      <c r="T227" s="230">
        <f>S227*H227</f>
        <v>1.9257</v>
      </c>
      <c r="AR227" s="23" t="s">
        <v>153</v>
      </c>
      <c r="AT227" s="23" t="s">
        <v>148</v>
      </c>
      <c r="AU227" s="23" t="s">
        <v>86</v>
      </c>
      <c r="AY227" s="23" t="s">
        <v>145</v>
      </c>
      <c r="BE227" s="231">
        <f>IF(N227="základní",J227,0)</f>
        <v>0</v>
      </c>
      <c r="BF227" s="231">
        <f>IF(N227="snížená",J227,0)</f>
        <v>0</v>
      </c>
      <c r="BG227" s="231">
        <f>IF(N227="zákl. přenesená",J227,0)</f>
        <v>0</v>
      </c>
      <c r="BH227" s="231">
        <f>IF(N227="sníž. přenesená",J227,0)</f>
        <v>0</v>
      </c>
      <c r="BI227" s="231">
        <f>IF(N227="nulová",J227,0)</f>
        <v>0</v>
      </c>
      <c r="BJ227" s="23" t="s">
        <v>84</v>
      </c>
      <c r="BK227" s="231">
        <f>ROUND(I227*H227,2)</f>
        <v>0</v>
      </c>
      <c r="BL227" s="23" t="s">
        <v>153</v>
      </c>
      <c r="BM227" s="23" t="s">
        <v>288</v>
      </c>
    </row>
    <row r="228" s="11" customFormat="1">
      <c r="B228" s="232"/>
      <c r="C228" s="233"/>
      <c r="D228" s="234" t="s">
        <v>155</v>
      </c>
      <c r="E228" s="235" t="s">
        <v>21</v>
      </c>
      <c r="F228" s="236" t="s">
        <v>289</v>
      </c>
      <c r="G228" s="233"/>
      <c r="H228" s="237">
        <v>9.5999999999999996</v>
      </c>
      <c r="I228" s="238"/>
      <c r="J228" s="233"/>
      <c r="K228" s="233"/>
      <c r="L228" s="239"/>
      <c r="M228" s="240"/>
      <c r="N228" s="241"/>
      <c r="O228" s="241"/>
      <c r="P228" s="241"/>
      <c r="Q228" s="241"/>
      <c r="R228" s="241"/>
      <c r="S228" s="241"/>
      <c r="T228" s="242"/>
      <c r="AT228" s="243" t="s">
        <v>155</v>
      </c>
      <c r="AU228" s="243" t="s">
        <v>86</v>
      </c>
      <c r="AV228" s="11" t="s">
        <v>86</v>
      </c>
      <c r="AW228" s="11" t="s">
        <v>39</v>
      </c>
      <c r="AX228" s="11" t="s">
        <v>76</v>
      </c>
      <c r="AY228" s="243" t="s">
        <v>145</v>
      </c>
    </row>
    <row r="229" s="11" customFormat="1">
      <c r="B229" s="232"/>
      <c r="C229" s="233"/>
      <c r="D229" s="234" t="s">
        <v>155</v>
      </c>
      <c r="E229" s="235" t="s">
        <v>21</v>
      </c>
      <c r="F229" s="236" t="s">
        <v>290</v>
      </c>
      <c r="G229" s="233"/>
      <c r="H229" s="237">
        <v>5.0999999999999996</v>
      </c>
      <c r="I229" s="238"/>
      <c r="J229" s="233"/>
      <c r="K229" s="233"/>
      <c r="L229" s="239"/>
      <c r="M229" s="240"/>
      <c r="N229" s="241"/>
      <c r="O229" s="241"/>
      <c r="P229" s="241"/>
      <c r="Q229" s="241"/>
      <c r="R229" s="241"/>
      <c r="S229" s="241"/>
      <c r="T229" s="242"/>
      <c r="AT229" s="243" t="s">
        <v>155</v>
      </c>
      <c r="AU229" s="243" t="s">
        <v>86</v>
      </c>
      <c r="AV229" s="11" t="s">
        <v>86</v>
      </c>
      <c r="AW229" s="11" t="s">
        <v>39</v>
      </c>
      <c r="AX229" s="11" t="s">
        <v>76</v>
      </c>
      <c r="AY229" s="243" t="s">
        <v>145</v>
      </c>
    </row>
    <row r="230" s="12" customFormat="1">
      <c r="B230" s="244"/>
      <c r="C230" s="245"/>
      <c r="D230" s="234" t="s">
        <v>155</v>
      </c>
      <c r="E230" s="246" t="s">
        <v>21</v>
      </c>
      <c r="F230" s="247" t="s">
        <v>157</v>
      </c>
      <c r="G230" s="245"/>
      <c r="H230" s="248">
        <v>14.699999999999999</v>
      </c>
      <c r="I230" s="249"/>
      <c r="J230" s="245"/>
      <c r="K230" s="245"/>
      <c r="L230" s="250"/>
      <c r="M230" s="251"/>
      <c r="N230" s="252"/>
      <c r="O230" s="252"/>
      <c r="P230" s="252"/>
      <c r="Q230" s="252"/>
      <c r="R230" s="252"/>
      <c r="S230" s="252"/>
      <c r="T230" s="253"/>
      <c r="AT230" s="254" t="s">
        <v>155</v>
      </c>
      <c r="AU230" s="254" t="s">
        <v>86</v>
      </c>
      <c r="AV230" s="12" t="s">
        <v>153</v>
      </c>
      <c r="AW230" s="12" t="s">
        <v>39</v>
      </c>
      <c r="AX230" s="12" t="s">
        <v>84</v>
      </c>
      <c r="AY230" s="254" t="s">
        <v>145</v>
      </c>
    </row>
    <row r="231" s="1" customFormat="1" ht="38.25" customHeight="1">
      <c r="B231" s="45"/>
      <c r="C231" s="220" t="s">
        <v>291</v>
      </c>
      <c r="D231" s="220" t="s">
        <v>148</v>
      </c>
      <c r="E231" s="221" t="s">
        <v>292</v>
      </c>
      <c r="F231" s="222" t="s">
        <v>293</v>
      </c>
      <c r="G231" s="223" t="s">
        <v>294</v>
      </c>
      <c r="H231" s="224">
        <v>1</v>
      </c>
      <c r="I231" s="225"/>
      <c r="J231" s="226">
        <f>ROUND(I231*H231,2)</f>
        <v>0</v>
      </c>
      <c r="K231" s="222" t="s">
        <v>152</v>
      </c>
      <c r="L231" s="71"/>
      <c r="M231" s="227" t="s">
        <v>21</v>
      </c>
      <c r="N231" s="228" t="s">
        <v>47</v>
      </c>
      <c r="O231" s="46"/>
      <c r="P231" s="229">
        <f>O231*H231</f>
        <v>0</v>
      </c>
      <c r="Q231" s="229">
        <v>0</v>
      </c>
      <c r="R231" s="229">
        <f>Q231*H231</f>
        <v>0</v>
      </c>
      <c r="S231" s="229">
        <v>0.019</v>
      </c>
      <c r="T231" s="230">
        <f>S231*H231</f>
        <v>0.019</v>
      </c>
      <c r="AR231" s="23" t="s">
        <v>153</v>
      </c>
      <c r="AT231" s="23" t="s">
        <v>148</v>
      </c>
      <c r="AU231" s="23" t="s">
        <v>86</v>
      </c>
      <c r="AY231" s="23" t="s">
        <v>145</v>
      </c>
      <c r="BE231" s="231">
        <f>IF(N231="základní",J231,0)</f>
        <v>0</v>
      </c>
      <c r="BF231" s="231">
        <f>IF(N231="snížená",J231,0)</f>
        <v>0</v>
      </c>
      <c r="BG231" s="231">
        <f>IF(N231="zákl. přenesená",J231,0)</f>
        <v>0</v>
      </c>
      <c r="BH231" s="231">
        <f>IF(N231="sníž. přenesená",J231,0)</f>
        <v>0</v>
      </c>
      <c r="BI231" s="231">
        <f>IF(N231="nulová",J231,0)</f>
        <v>0</v>
      </c>
      <c r="BJ231" s="23" t="s">
        <v>84</v>
      </c>
      <c r="BK231" s="231">
        <f>ROUND(I231*H231,2)</f>
        <v>0</v>
      </c>
      <c r="BL231" s="23" t="s">
        <v>153</v>
      </c>
      <c r="BM231" s="23" t="s">
        <v>295</v>
      </c>
    </row>
    <row r="232" s="1" customFormat="1" ht="16.5" customHeight="1">
      <c r="B232" s="45"/>
      <c r="C232" s="220" t="s">
        <v>9</v>
      </c>
      <c r="D232" s="220" t="s">
        <v>148</v>
      </c>
      <c r="E232" s="221" t="s">
        <v>296</v>
      </c>
      <c r="F232" s="222" t="s">
        <v>297</v>
      </c>
      <c r="G232" s="223" t="s">
        <v>151</v>
      </c>
      <c r="H232" s="224">
        <v>54.628</v>
      </c>
      <c r="I232" s="225"/>
      <c r="J232" s="226">
        <f>ROUND(I232*H232,2)</f>
        <v>0</v>
      </c>
      <c r="K232" s="222" t="s">
        <v>152</v>
      </c>
      <c r="L232" s="71"/>
      <c r="M232" s="227" t="s">
        <v>21</v>
      </c>
      <c r="N232" s="228" t="s">
        <v>47</v>
      </c>
      <c r="O232" s="46"/>
      <c r="P232" s="229">
        <f>O232*H232</f>
        <v>0</v>
      </c>
      <c r="Q232" s="229">
        <v>0</v>
      </c>
      <c r="R232" s="229">
        <f>Q232*H232</f>
        <v>0</v>
      </c>
      <c r="S232" s="229">
        <v>0.063</v>
      </c>
      <c r="T232" s="230">
        <f>S232*H232</f>
        <v>3.4415640000000001</v>
      </c>
      <c r="AR232" s="23" t="s">
        <v>153</v>
      </c>
      <c r="AT232" s="23" t="s">
        <v>148</v>
      </c>
      <c r="AU232" s="23" t="s">
        <v>86</v>
      </c>
      <c r="AY232" s="23" t="s">
        <v>145</v>
      </c>
      <c r="BE232" s="231">
        <f>IF(N232="základní",J232,0)</f>
        <v>0</v>
      </c>
      <c r="BF232" s="231">
        <f>IF(N232="snížená",J232,0)</f>
        <v>0</v>
      </c>
      <c r="BG232" s="231">
        <f>IF(N232="zákl. přenesená",J232,0)</f>
        <v>0</v>
      </c>
      <c r="BH232" s="231">
        <f>IF(N232="sníž. přenesená",J232,0)</f>
        <v>0</v>
      </c>
      <c r="BI232" s="231">
        <f>IF(N232="nulová",J232,0)</f>
        <v>0</v>
      </c>
      <c r="BJ232" s="23" t="s">
        <v>84</v>
      </c>
      <c r="BK232" s="231">
        <f>ROUND(I232*H232,2)</f>
        <v>0</v>
      </c>
      <c r="BL232" s="23" t="s">
        <v>153</v>
      </c>
      <c r="BM232" s="23" t="s">
        <v>298</v>
      </c>
    </row>
    <row r="233" s="1" customFormat="1">
      <c r="B233" s="45"/>
      <c r="C233" s="73"/>
      <c r="D233" s="234" t="s">
        <v>167</v>
      </c>
      <c r="E233" s="73"/>
      <c r="F233" s="255" t="s">
        <v>299</v>
      </c>
      <c r="G233" s="73"/>
      <c r="H233" s="73"/>
      <c r="I233" s="190"/>
      <c r="J233" s="73"/>
      <c r="K233" s="73"/>
      <c r="L233" s="71"/>
      <c r="M233" s="256"/>
      <c r="N233" s="46"/>
      <c r="O233" s="46"/>
      <c r="P233" s="46"/>
      <c r="Q233" s="46"/>
      <c r="R233" s="46"/>
      <c r="S233" s="46"/>
      <c r="T233" s="94"/>
      <c r="AT233" s="23" t="s">
        <v>167</v>
      </c>
      <c r="AU233" s="23" t="s">
        <v>86</v>
      </c>
    </row>
    <row r="234" s="11" customFormat="1">
      <c r="B234" s="232"/>
      <c r="C234" s="233"/>
      <c r="D234" s="234" t="s">
        <v>155</v>
      </c>
      <c r="E234" s="235" t="s">
        <v>21</v>
      </c>
      <c r="F234" s="236" t="s">
        <v>236</v>
      </c>
      <c r="G234" s="233"/>
      <c r="H234" s="237">
        <v>54.628</v>
      </c>
      <c r="I234" s="238"/>
      <c r="J234" s="233"/>
      <c r="K234" s="233"/>
      <c r="L234" s="239"/>
      <c r="M234" s="240"/>
      <c r="N234" s="241"/>
      <c r="O234" s="241"/>
      <c r="P234" s="241"/>
      <c r="Q234" s="241"/>
      <c r="R234" s="241"/>
      <c r="S234" s="241"/>
      <c r="T234" s="242"/>
      <c r="AT234" s="243" t="s">
        <v>155</v>
      </c>
      <c r="AU234" s="243" t="s">
        <v>86</v>
      </c>
      <c r="AV234" s="11" t="s">
        <v>86</v>
      </c>
      <c r="AW234" s="11" t="s">
        <v>39</v>
      </c>
      <c r="AX234" s="11" t="s">
        <v>76</v>
      </c>
      <c r="AY234" s="243" t="s">
        <v>145</v>
      </c>
    </row>
    <row r="235" s="12" customFormat="1">
      <c r="B235" s="244"/>
      <c r="C235" s="245"/>
      <c r="D235" s="234" t="s">
        <v>155</v>
      </c>
      <c r="E235" s="246" t="s">
        <v>21</v>
      </c>
      <c r="F235" s="247" t="s">
        <v>157</v>
      </c>
      <c r="G235" s="245"/>
      <c r="H235" s="248">
        <v>54.628</v>
      </c>
      <c r="I235" s="249"/>
      <c r="J235" s="245"/>
      <c r="K235" s="245"/>
      <c r="L235" s="250"/>
      <c r="M235" s="251"/>
      <c r="N235" s="252"/>
      <c r="O235" s="252"/>
      <c r="P235" s="252"/>
      <c r="Q235" s="252"/>
      <c r="R235" s="252"/>
      <c r="S235" s="252"/>
      <c r="T235" s="253"/>
      <c r="AT235" s="254" t="s">
        <v>155</v>
      </c>
      <c r="AU235" s="254" t="s">
        <v>86</v>
      </c>
      <c r="AV235" s="12" t="s">
        <v>153</v>
      </c>
      <c r="AW235" s="12" t="s">
        <v>39</v>
      </c>
      <c r="AX235" s="12" t="s">
        <v>84</v>
      </c>
      <c r="AY235" s="254" t="s">
        <v>145</v>
      </c>
    </row>
    <row r="236" s="10" customFormat="1" ht="29.88" customHeight="1">
      <c r="B236" s="204"/>
      <c r="C236" s="205"/>
      <c r="D236" s="206" t="s">
        <v>75</v>
      </c>
      <c r="E236" s="218" t="s">
        <v>300</v>
      </c>
      <c r="F236" s="218" t="s">
        <v>301</v>
      </c>
      <c r="G236" s="205"/>
      <c r="H236" s="205"/>
      <c r="I236" s="208"/>
      <c r="J236" s="219">
        <f>BK236</f>
        <v>0</v>
      </c>
      <c r="K236" s="205"/>
      <c r="L236" s="210"/>
      <c r="M236" s="211"/>
      <c r="N236" s="212"/>
      <c r="O236" s="212"/>
      <c r="P236" s="213">
        <f>SUM(P237:P245)</f>
        <v>0</v>
      </c>
      <c r="Q236" s="212"/>
      <c r="R236" s="213">
        <f>SUM(R237:R245)</f>
        <v>0</v>
      </c>
      <c r="S236" s="212"/>
      <c r="T236" s="214">
        <f>SUM(T237:T245)</f>
        <v>0</v>
      </c>
      <c r="AR236" s="215" t="s">
        <v>84</v>
      </c>
      <c r="AT236" s="216" t="s">
        <v>75</v>
      </c>
      <c r="AU236" s="216" t="s">
        <v>84</v>
      </c>
      <c r="AY236" s="215" t="s">
        <v>145</v>
      </c>
      <c r="BK236" s="217">
        <f>SUM(BK237:BK245)</f>
        <v>0</v>
      </c>
    </row>
    <row r="237" s="1" customFormat="1" ht="25.5" customHeight="1">
      <c r="B237" s="45"/>
      <c r="C237" s="220" t="s">
        <v>302</v>
      </c>
      <c r="D237" s="220" t="s">
        <v>148</v>
      </c>
      <c r="E237" s="221" t="s">
        <v>303</v>
      </c>
      <c r="F237" s="222" t="s">
        <v>304</v>
      </c>
      <c r="G237" s="223" t="s">
        <v>305</v>
      </c>
      <c r="H237" s="224">
        <v>20.937999999999999</v>
      </c>
      <c r="I237" s="225"/>
      <c r="J237" s="226">
        <f>ROUND(I237*H237,2)</f>
        <v>0</v>
      </c>
      <c r="K237" s="222" t="s">
        <v>152</v>
      </c>
      <c r="L237" s="71"/>
      <c r="M237" s="227" t="s">
        <v>21</v>
      </c>
      <c r="N237" s="228" t="s">
        <v>47</v>
      </c>
      <c r="O237" s="46"/>
      <c r="P237" s="229">
        <f>O237*H237</f>
        <v>0</v>
      </c>
      <c r="Q237" s="229">
        <v>0</v>
      </c>
      <c r="R237" s="229">
        <f>Q237*H237</f>
        <v>0</v>
      </c>
      <c r="S237" s="229">
        <v>0</v>
      </c>
      <c r="T237" s="230">
        <f>S237*H237</f>
        <v>0</v>
      </c>
      <c r="AR237" s="23" t="s">
        <v>153</v>
      </c>
      <c r="AT237" s="23" t="s">
        <v>148</v>
      </c>
      <c r="AU237" s="23" t="s">
        <v>86</v>
      </c>
      <c r="AY237" s="23" t="s">
        <v>145</v>
      </c>
      <c r="BE237" s="231">
        <f>IF(N237="základní",J237,0)</f>
        <v>0</v>
      </c>
      <c r="BF237" s="231">
        <f>IF(N237="snížená",J237,0)</f>
        <v>0</v>
      </c>
      <c r="BG237" s="231">
        <f>IF(N237="zákl. přenesená",J237,0)</f>
        <v>0</v>
      </c>
      <c r="BH237" s="231">
        <f>IF(N237="sníž. přenesená",J237,0)</f>
        <v>0</v>
      </c>
      <c r="BI237" s="231">
        <f>IF(N237="nulová",J237,0)</f>
        <v>0</v>
      </c>
      <c r="BJ237" s="23" t="s">
        <v>84</v>
      </c>
      <c r="BK237" s="231">
        <f>ROUND(I237*H237,2)</f>
        <v>0</v>
      </c>
      <c r="BL237" s="23" t="s">
        <v>153</v>
      </c>
      <c r="BM237" s="23" t="s">
        <v>306</v>
      </c>
    </row>
    <row r="238" s="1" customFormat="1">
      <c r="B238" s="45"/>
      <c r="C238" s="73"/>
      <c r="D238" s="234" t="s">
        <v>167</v>
      </c>
      <c r="E238" s="73"/>
      <c r="F238" s="255" t="s">
        <v>307</v>
      </c>
      <c r="G238" s="73"/>
      <c r="H238" s="73"/>
      <c r="I238" s="190"/>
      <c r="J238" s="73"/>
      <c r="K238" s="73"/>
      <c r="L238" s="71"/>
      <c r="M238" s="256"/>
      <c r="N238" s="46"/>
      <c r="O238" s="46"/>
      <c r="P238" s="46"/>
      <c r="Q238" s="46"/>
      <c r="R238" s="46"/>
      <c r="S238" s="46"/>
      <c r="T238" s="94"/>
      <c r="AT238" s="23" t="s">
        <v>167</v>
      </c>
      <c r="AU238" s="23" t="s">
        <v>86</v>
      </c>
    </row>
    <row r="239" s="1" customFormat="1" ht="25.5" customHeight="1">
      <c r="B239" s="45"/>
      <c r="C239" s="220" t="s">
        <v>308</v>
      </c>
      <c r="D239" s="220" t="s">
        <v>148</v>
      </c>
      <c r="E239" s="221" t="s">
        <v>309</v>
      </c>
      <c r="F239" s="222" t="s">
        <v>310</v>
      </c>
      <c r="G239" s="223" t="s">
        <v>305</v>
      </c>
      <c r="H239" s="224">
        <v>20.937999999999999</v>
      </c>
      <c r="I239" s="225"/>
      <c r="J239" s="226">
        <f>ROUND(I239*H239,2)</f>
        <v>0</v>
      </c>
      <c r="K239" s="222" t="s">
        <v>152</v>
      </c>
      <c r="L239" s="71"/>
      <c r="M239" s="227" t="s">
        <v>21</v>
      </c>
      <c r="N239" s="228" t="s">
        <v>47</v>
      </c>
      <c r="O239" s="46"/>
      <c r="P239" s="229">
        <f>O239*H239</f>
        <v>0</v>
      </c>
      <c r="Q239" s="229">
        <v>0</v>
      </c>
      <c r="R239" s="229">
        <f>Q239*H239</f>
        <v>0</v>
      </c>
      <c r="S239" s="229">
        <v>0</v>
      </c>
      <c r="T239" s="230">
        <f>S239*H239</f>
        <v>0</v>
      </c>
      <c r="AR239" s="23" t="s">
        <v>153</v>
      </c>
      <c r="AT239" s="23" t="s">
        <v>148</v>
      </c>
      <c r="AU239" s="23" t="s">
        <v>86</v>
      </c>
      <c r="AY239" s="23" t="s">
        <v>145</v>
      </c>
      <c r="BE239" s="231">
        <f>IF(N239="základní",J239,0)</f>
        <v>0</v>
      </c>
      <c r="BF239" s="231">
        <f>IF(N239="snížená",J239,0)</f>
        <v>0</v>
      </c>
      <c r="BG239" s="231">
        <f>IF(N239="zákl. přenesená",J239,0)</f>
        <v>0</v>
      </c>
      <c r="BH239" s="231">
        <f>IF(N239="sníž. přenesená",J239,0)</f>
        <v>0</v>
      </c>
      <c r="BI239" s="231">
        <f>IF(N239="nulová",J239,0)</f>
        <v>0</v>
      </c>
      <c r="BJ239" s="23" t="s">
        <v>84</v>
      </c>
      <c r="BK239" s="231">
        <f>ROUND(I239*H239,2)</f>
        <v>0</v>
      </c>
      <c r="BL239" s="23" t="s">
        <v>153</v>
      </c>
      <c r="BM239" s="23" t="s">
        <v>311</v>
      </c>
    </row>
    <row r="240" s="1" customFormat="1">
      <c r="B240" s="45"/>
      <c r="C240" s="73"/>
      <c r="D240" s="234" t="s">
        <v>167</v>
      </c>
      <c r="E240" s="73"/>
      <c r="F240" s="255" t="s">
        <v>312</v>
      </c>
      <c r="G240" s="73"/>
      <c r="H240" s="73"/>
      <c r="I240" s="190"/>
      <c r="J240" s="73"/>
      <c r="K240" s="73"/>
      <c r="L240" s="71"/>
      <c r="M240" s="256"/>
      <c r="N240" s="46"/>
      <c r="O240" s="46"/>
      <c r="P240" s="46"/>
      <c r="Q240" s="46"/>
      <c r="R240" s="46"/>
      <c r="S240" s="46"/>
      <c r="T240" s="94"/>
      <c r="AT240" s="23" t="s">
        <v>167</v>
      </c>
      <c r="AU240" s="23" t="s">
        <v>86</v>
      </c>
    </row>
    <row r="241" s="1" customFormat="1" ht="25.5" customHeight="1">
      <c r="B241" s="45"/>
      <c r="C241" s="220" t="s">
        <v>313</v>
      </c>
      <c r="D241" s="220" t="s">
        <v>148</v>
      </c>
      <c r="E241" s="221" t="s">
        <v>314</v>
      </c>
      <c r="F241" s="222" t="s">
        <v>315</v>
      </c>
      <c r="G241" s="223" t="s">
        <v>305</v>
      </c>
      <c r="H241" s="224">
        <v>314.06999999999999</v>
      </c>
      <c r="I241" s="225"/>
      <c r="J241" s="226">
        <f>ROUND(I241*H241,2)</f>
        <v>0</v>
      </c>
      <c r="K241" s="222" t="s">
        <v>152</v>
      </c>
      <c r="L241" s="71"/>
      <c r="M241" s="227" t="s">
        <v>21</v>
      </c>
      <c r="N241" s="228" t="s">
        <v>47</v>
      </c>
      <c r="O241" s="46"/>
      <c r="P241" s="229">
        <f>O241*H241</f>
        <v>0</v>
      </c>
      <c r="Q241" s="229">
        <v>0</v>
      </c>
      <c r="R241" s="229">
        <f>Q241*H241</f>
        <v>0</v>
      </c>
      <c r="S241" s="229">
        <v>0</v>
      </c>
      <c r="T241" s="230">
        <f>S241*H241</f>
        <v>0</v>
      </c>
      <c r="AR241" s="23" t="s">
        <v>153</v>
      </c>
      <c r="AT241" s="23" t="s">
        <v>148</v>
      </c>
      <c r="AU241" s="23" t="s">
        <v>86</v>
      </c>
      <c r="AY241" s="23" t="s">
        <v>145</v>
      </c>
      <c r="BE241" s="231">
        <f>IF(N241="základní",J241,0)</f>
        <v>0</v>
      </c>
      <c r="BF241" s="231">
        <f>IF(N241="snížená",J241,0)</f>
        <v>0</v>
      </c>
      <c r="BG241" s="231">
        <f>IF(N241="zákl. přenesená",J241,0)</f>
        <v>0</v>
      </c>
      <c r="BH241" s="231">
        <f>IF(N241="sníž. přenesená",J241,0)</f>
        <v>0</v>
      </c>
      <c r="BI241" s="231">
        <f>IF(N241="nulová",J241,0)</f>
        <v>0</v>
      </c>
      <c r="BJ241" s="23" t="s">
        <v>84</v>
      </c>
      <c r="BK241" s="231">
        <f>ROUND(I241*H241,2)</f>
        <v>0</v>
      </c>
      <c r="BL241" s="23" t="s">
        <v>153</v>
      </c>
      <c r="BM241" s="23" t="s">
        <v>316</v>
      </c>
    </row>
    <row r="242" s="1" customFormat="1">
      <c r="B242" s="45"/>
      <c r="C242" s="73"/>
      <c r="D242" s="234" t="s">
        <v>167</v>
      </c>
      <c r="E242" s="73"/>
      <c r="F242" s="255" t="s">
        <v>312</v>
      </c>
      <c r="G242" s="73"/>
      <c r="H242" s="73"/>
      <c r="I242" s="190"/>
      <c r="J242" s="73"/>
      <c r="K242" s="73"/>
      <c r="L242" s="71"/>
      <c r="M242" s="256"/>
      <c r="N242" s="46"/>
      <c r="O242" s="46"/>
      <c r="P242" s="46"/>
      <c r="Q242" s="46"/>
      <c r="R242" s="46"/>
      <c r="S242" s="46"/>
      <c r="T242" s="94"/>
      <c r="AT242" s="23" t="s">
        <v>167</v>
      </c>
      <c r="AU242" s="23" t="s">
        <v>86</v>
      </c>
    </row>
    <row r="243" s="11" customFormat="1">
      <c r="B243" s="232"/>
      <c r="C243" s="233"/>
      <c r="D243" s="234" t="s">
        <v>155</v>
      </c>
      <c r="E243" s="233"/>
      <c r="F243" s="236" t="s">
        <v>317</v>
      </c>
      <c r="G243" s="233"/>
      <c r="H243" s="237">
        <v>314.06999999999999</v>
      </c>
      <c r="I243" s="238"/>
      <c r="J243" s="233"/>
      <c r="K243" s="233"/>
      <c r="L243" s="239"/>
      <c r="M243" s="240"/>
      <c r="N243" s="241"/>
      <c r="O243" s="241"/>
      <c r="P243" s="241"/>
      <c r="Q243" s="241"/>
      <c r="R243" s="241"/>
      <c r="S243" s="241"/>
      <c r="T243" s="242"/>
      <c r="AT243" s="243" t="s">
        <v>155</v>
      </c>
      <c r="AU243" s="243" t="s">
        <v>86</v>
      </c>
      <c r="AV243" s="11" t="s">
        <v>86</v>
      </c>
      <c r="AW243" s="11" t="s">
        <v>6</v>
      </c>
      <c r="AX243" s="11" t="s">
        <v>84</v>
      </c>
      <c r="AY243" s="243" t="s">
        <v>145</v>
      </c>
    </row>
    <row r="244" s="1" customFormat="1" ht="38.25" customHeight="1">
      <c r="B244" s="45"/>
      <c r="C244" s="220" t="s">
        <v>318</v>
      </c>
      <c r="D244" s="220" t="s">
        <v>148</v>
      </c>
      <c r="E244" s="221" t="s">
        <v>319</v>
      </c>
      <c r="F244" s="222" t="s">
        <v>320</v>
      </c>
      <c r="G244" s="223" t="s">
        <v>305</v>
      </c>
      <c r="H244" s="224">
        <v>20.417000000000002</v>
      </c>
      <c r="I244" s="225"/>
      <c r="J244" s="226">
        <f>ROUND(I244*H244,2)</f>
        <v>0</v>
      </c>
      <c r="K244" s="222" t="s">
        <v>152</v>
      </c>
      <c r="L244" s="71"/>
      <c r="M244" s="227" t="s">
        <v>21</v>
      </c>
      <c r="N244" s="228" t="s">
        <v>47</v>
      </c>
      <c r="O244" s="46"/>
      <c r="P244" s="229">
        <f>O244*H244</f>
        <v>0</v>
      </c>
      <c r="Q244" s="229">
        <v>0</v>
      </c>
      <c r="R244" s="229">
        <f>Q244*H244</f>
        <v>0</v>
      </c>
      <c r="S244" s="229">
        <v>0</v>
      </c>
      <c r="T244" s="230">
        <f>S244*H244</f>
        <v>0</v>
      </c>
      <c r="AR244" s="23" t="s">
        <v>153</v>
      </c>
      <c r="AT244" s="23" t="s">
        <v>148</v>
      </c>
      <c r="AU244" s="23" t="s">
        <v>86</v>
      </c>
      <c r="AY244" s="23" t="s">
        <v>145</v>
      </c>
      <c r="BE244" s="231">
        <f>IF(N244="základní",J244,0)</f>
        <v>0</v>
      </c>
      <c r="BF244" s="231">
        <f>IF(N244="snížená",J244,0)</f>
        <v>0</v>
      </c>
      <c r="BG244" s="231">
        <f>IF(N244="zákl. přenesená",J244,0)</f>
        <v>0</v>
      </c>
      <c r="BH244" s="231">
        <f>IF(N244="sníž. přenesená",J244,0)</f>
        <v>0</v>
      </c>
      <c r="BI244" s="231">
        <f>IF(N244="nulová",J244,0)</f>
        <v>0</v>
      </c>
      <c r="BJ244" s="23" t="s">
        <v>84</v>
      </c>
      <c r="BK244" s="231">
        <f>ROUND(I244*H244,2)</f>
        <v>0</v>
      </c>
      <c r="BL244" s="23" t="s">
        <v>153</v>
      </c>
      <c r="BM244" s="23" t="s">
        <v>321</v>
      </c>
    </row>
    <row r="245" s="1" customFormat="1">
      <c r="B245" s="45"/>
      <c r="C245" s="73"/>
      <c r="D245" s="234" t="s">
        <v>167</v>
      </c>
      <c r="E245" s="73"/>
      <c r="F245" s="255" t="s">
        <v>322</v>
      </c>
      <c r="G245" s="73"/>
      <c r="H245" s="73"/>
      <c r="I245" s="190"/>
      <c r="J245" s="73"/>
      <c r="K245" s="73"/>
      <c r="L245" s="71"/>
      <c r="M245" s="256"/>
      <c r="N245" s="46"/>
      <c r="O245" s="46"/>
      <c r="P245" s="46"/>
      <c r="Q245" s="46"/>
      <c r="R245" s="46"/>
      <c r="S245" s="46"/>
      <c r="T245" s="94"/>
      <c r="AT245" s="23" t="s">
        <v>167</v>
      </c>
      <c r="AU245" s="23" t="s">
        <v>86</v>
      </c>
    </row>
    <row r="246" s="10" customFormat="1" ht="29.88" customHeight="1">
      <c r="B246" s="204"/>
      <c r="C246" s="205"/>
      <c r="D246" s="206" t="s">
        <v>75</v>
      </c>
      <c r="E246" s="218" t="s">
        <v>323</v>
      </c>
      <c r="F246" s="218" t="s">
        <v>324</v>
      </c>
      <c r="G246" s="205"/>
      <c r="H246" s="205"/>
      <c r="I246" s="208"/>
      <c r="J246" s="219">
        <f>BK246</f>
        <v>0</v>
      </c>
      <c r="K246" s="205"/>
      <c r="L246" s="210"/>
      <c r="M246" s="211"/>
      <c r="N246" s="212"/>
      <c r="O246" s="212"/>
      <c r="P246" s="213">
        <f>SUM(P247:P248)</f>
        <v>0</v>
      </c>
      <c r="Q246" s="212"/>
      <c r="R246" s="213">
        <f>SUM(R247:R248)</f>
        <v>0</v>
      </c>
      <c r="S246" s="212"/>
      <c r="T246" s="214">
        <f>SUM(T247:T248)</f>
        <v>0</v>
      </c>
      <c r="AR246" s="215" t="s">
        <v>84</v>
      </c>
      <c r="AT246" s="216" t="s">
        <v>75</v>
      </c>
      <c r="AU246" s="216" t="s">
        <v>84</v>
      </c>
      <c r="AY246" s="215" t="s">
        <v>145</v>
      </c>
      <c r="BK246" s="217">
        <f>SUM(BK247:BK248)</f>
        <v>0</v>
      </c>
    </row>
    <row r="247" s="1" customFormat="1" ht="38.25" customHeight="1">
      <c r="B247" s="45"/>
      <c r="C247" s="220" t="s">
        <v>325</v>
      </c>
      <c r="D247" s="220" t="s">
        <v>148</v>
      </c>
      <c r="E247" s="221" t="s">
        <v>326</v>
      </c>
      <c r="F247" s="222" t="s">
        <v>327</v>
      </c>
      <c r="G247" s="223" t="s">
        <v>305</v>
      </c>
      <c r="H247" s="224">
        <v>11.052</v>
      </c>
      <c r="I247" s="225"/>
      <c r="J247" s="226">
        <f>ROUND(I247*H247,2)</f>
        <v>0</v>
      </c>
      <c r="K247" s="222" t="s">
        <v>152</v>
      </c>
      <c r="L247" s="71"/>
      <c r="M247" s="227" t="s">
        <v>21</v>
      </c>
      <c r="N247" s="228" t="s">
        <v>47</v>
      </c>
      <c r="O247" s="46"/>
      <c r="P247" s="229">
        <f>O247*H247</f>
        <v>0</v>
      </c>
      <c r="Q247" s="229">
        <v>0</v>
      </c>
      <c r="R247" s="229">
        <f>Q247*H247</f>
        <v>0</v>
      </c>
      <c r="S247" s="229">
        <v>0</v>
      </c>
      <c r="T247" s="230">
        <f>S247*H247</f>
        <v>0</v>
      </c>
      <c r="AR247" s="23" t="s">
        <v>153</v>
      </c>
      <c r="AT247" s="23" t="s">
        <v>148</v>
      </c>
      <c r="AU247" s="23" t="s">
        <v>86</v>
      </c>
      <c r="AY247" s="23" t="s">
        <v>145</v>
      </c>
      <c r="BE247" s="231">
        <f>IF(N247="základní",J247,0)</f>
        <v>0</v>
      </c>
      <c r="BF247" s="231">
        <f>IF(N247="snížená",J247,0)</f>
        <v>0</v>
      </c>
      <c r="BG247" s="231">
        <f>IF(N247="zákl. přenesená",J247,0)</f>
        <v>0</v>
      </c>
      <c r="BH247" s="231">
        <f>IF(N247="sníž. přenesená",J247,0)</f>
        <v>0</v>
      </c>
      <c r="BI247" s="231">
        <f>IF(N247="nulová",J247,0)</f>
        <v>0</v>
      </c>
      <c r="BJ247" s="23" t="s">
        <v>84</v>
      </c>
      <c r="BK247" s="231">
        <f>ROUND(I247*H247,2)</f>
        <v>0</v>
      </c>
      <c r="BL247" s="23" t="s">
        <v>153</v>
      </c>
      <c r="BM247" s="23" t="s">
        <v>328</v>
      </c>
    </row>
    <row r="248" s="1" customFormat="1">
      <c r="B248" s="45"/>
      <c r="C248" s="73"/>
      <c r="D248" s="234" t="s">
        <v>167</v>
      </c>
      <c r="E248" s="73"/>
      <c r="F248" s="255" t="s">
        <v>329</v>
      </c>
      <c r="G248" s="73"/>
      <c r="H248" s="73"/>
      <c r="I248" s="190"/>
      <c r="J248" s="73"/>
      <c r="K248" s="73"/>
      <c r="L248" s="71"/>
      <c r="M248" s="256"/>
      <c r="N248" s="46"/>
      <c r="O248" s="46"/>
      <c r="P248" s="46"/>
      <c r="Q248" s="46"/>
      <c r="R248" s="46"/>
      <c r="S248" s="46"/>
      <c r="T248" s="94"/>
      <c r="AT248" s="23" t="s">
        <v>167</v>
      </c>
      <c r="AU248" s="23" t="s">
        <v>86</v>
      </c>
    </row>
    <row r="249" s="10" customFormat="1" ht="37.44" customHeight="1">
      <c r="B249" s="204"/>
      <c r="C249" s="205"/>
      <c r="D249" s="206" t="s">
        <v>75</v>
      </c>
      <c r="E249" s="207" t="s">
        <v>330</v>
      </c>
      <c r="F249" s="207" t="s">
        <v>331</v>
      </c>
      <c r="G249" s="205"/>
      <c r="H249" s="205"/>
      <c r="I249" s="208"/>
      <c r="J249" s="209">
        <f>BK249</f>
        <v>0</v>
      </c>
      <c r="K249" s="205"/>
      <c r="L249" s="210"/>
      <c r="M249" s="211"/>
      <c r="N249" s="212"/>
      <c r="O249" s="212"/>
      <c r="P249" s="213">
        <f>P250+P268+P274+P276+P319+P326+P329+P358+P418+P434+P485+P529+P620+P627</f>
        <v>0</v>
      </c>
      <c r="Q249" s="212"/>
      <c r="R249" s="213">
        <f>R250+R268+R274+R276+R319+R326+R329+R358+R418+R434+R485+R529+R620+R627</f>
        <v>16.969777239999999</v>
      </c>
      <c r="S249" s="212"/>
      <c r="T249" s="214">
        <f>T250+T268+T274+T276+T319+T326+T329+T358+T418+T434+T485+T529+T620+T627</f>
        <v>15.55123768</v>
      </c>
      <c r="AR249" s="215" t="s">
        <v>86</v>
      </c>
      <c r="AT249" s="216" t="s">
        <v>75</v>
      </c>
      <c r="AU249" s="216" t="s">
        <v>76</v>
      </c>
      <c r="AY249" s="215" t="s">
        <v>145</v>
      </c>
      <c r="BK249" s="217">
        <f>BK250+BK268+BK274+BK276+BK319+BK326+BK329+BK358+BK418+BK434+BK485+BK529+BK620+BK627</f>
        <v>0</v>
      </c>
    </row>
    <row r="250" s="10" customFormat="1" ht="19.92" customHeight="1">
      <c r="B250" s="204"/>
      <c r="C250" s="205"/>
      <c r="D250" s="206" t="s">
        <v>75</v>
      </c>
      <c r="E250" s="218" t="s">
        <v>332</v>
      </c>
      <c r="F250" s="218" t="s">
        <v>333</v>
      </c>
      <c r="G250" s="205"/>
      <c r="H250" s="205"/>
      <c r="I250" s="208"/>
      <c r="J250" s="219">
        <f>BK250</f>
        <v>0</v>
      </c>
      <c r="K250" s="205"/>
      <c r="L250" s="210"/>
      <c r="M250" s="211"/>
      <c r="N250" s="212"/>
      <c r="O250" s="212"/>
      <c r="P250" s="213">
        <f>SUM(P251:P267)</f>
        <v>0</v>
      </c>
      <c r="Q250" s="212"/>
      <c r="R250" s="213">
        <f>SUM(R251:R267)</f>
        <v>0.40848300000000004</v>
      </c>
      <c r="S250" s="212"/>
      <c r="T250" s="214">
        <f>SUM(T251:T267)</f>
        <v>0</v>
      </c>
      <c r="AR250" s="215" t="s">
        <v>86</v>
      </c>
      <c r="AT250" s="216" t="s">
        <v>75</v>
      </c>
      <c r="AU250" s="216" t="s">
        <v>84</v>
      </c>
      <c r="AY250" s="215" t="s">
        <v>145</v>
      </c>
      <c r="BK250" s="217">
        <f>SUM(BK251:BK267)</f>
        <v>0</v>
      </c>
    </row>
    <row r="251" s="1" customFormat="1" ht="25.5" customHeight="1">
      <c r="B251" s="45"/>
      <c r="C251" s="220" t="s">
        <v>334</v>
      </c>
      <c r="D251" s="220" t="s">
        <v>148</v>
      </c>
      <c r="E251" s="221" t="s">
        <v>335</v>
      </c>
      <c r="F251" s="222" t="s">
        <v>336</v>
      </c>
      <c r="G251" s="223" t="s">
        <v>151</v>
      </c>
      <c r="H251" s="224">
        <v>40.280000000000001</v>
      </c>
      <c r="I251" s="225"/>
      <c r="J251" s="226">
        <f>ROUND(I251*H251,2)</f>
        <v>0</v>
      </c>
      <c r="K251" s="222" t="s">
        <v>152</v>
      </c>
      <c r="L251" s="71"/>
      <c r="M251" s="227" t="s">
        <v>21</v>
      </c>
      <c r="N251" s="228" t="s">
        <v>47</v>
      </c>
      <c r="O251" s="46"/>
      <c r="P251" s="229">
        <f>O251*H251</f>
        <v>0</v>
      </c>
      <c r="Q251" s="229">
        <v>0.0060000000000000001</v>
      </c>
      <c r="R251" s="229">
        <f>Q251*H251</f>
        <v>0.24168000000000001</v>
      </c>
      <c r="S251" s="229">
        <v>0</v>
      </c>
      <c r="T251" s="230">
        <f>S251*H251</f>
        <v>0</v>
      </c>
      <c r="AR251" s="23" t="s">
        <v>268</v>
      </c>
      <c r="AT251" s="23" t="s">
        <v>148</v>
      </c>
      <c r="AU251" s="23" t="s">
        <v>86</v>
      </c>
      <c r="AY251" s="23" t="s">
        <v>145</v>
      </c>
      <c r="BE251" s="231">
        <f>IF(N251="základní",J251,0)</f>
        <v>0</v>
      </c>
      <c r="BF251" s="231">
        <f>IF(N251="snížená",J251,0)</f>
        <v>0</v>
      </c>
      <c r="BG251" s="231">
        <f>IF(N251="zákl. přenesená",J251,0)</f>
        <v>0</v>
      </c>
      <c r="BH251" s="231">
        <f>IF(N251="sníž. přenesená",J251,0)</f>
        <v>0</v>
      </c>
      <c r="BI251" s="231">
        <f>IF(N251="nulová",J251,0)</f>
        <v>0</v>
      </c>
      <c r="BJ251" s="23" t="s">
        <v>84</v>
      </c>
      <c r="BK251" s="231">
        <f>ROUND(I251*H251,2)</f>
        <v>0</v>
      </c>
      <c r="BL251" s="23" t="s">
        <v>268</v>
      </c>
      <c r="BM251" s="23" t="s">
        <v>337</v>
      </c>
    </row>
    <row r="252" s="11" customFormat="1">
      <c r="B252" s="232"/>
      <c r="C252" s="233"/>
      <c r="D252" s="234" t="s">
        <v>155</v>
      </c>
      <c r="E252" s="235" t="s">
        <v>21</v>
      </c>
      <c r="F252" s="236" t="s">
        <v>338</v>
      </c>
      <c r="G252" s="233"/>
      <c r="H252" s="237">
        <v>1.24</v>
      </c>
      <c r="I252" s="238"/>
      <c r="J252" s="233"/>
      <c r="K252" s="233"/>
      <c r="L252" s="239"/>
      <c r="M252" s="240"/>
      <c r="N252" s="241"/>
      <c r="O252" s="241"/>
      <c r="P252" s="241"/>
      <c r="Q252" s="241"/>
      <c r="R252" s="241"/>
      <c r="S252" s="241"/>
      <c r="T252" s="242"/>
      <c r="AT252" s="243" t="s">
        <v>155</v>
      </c>
      <c r="AU252" s="243" t="s">
        <v>86</v>
      </c>
      <c r="AV252" s="11" t="s">
        <v>86</v>
      </c>
      <c r="AW252" s="11" t="s">
        <v>39</v>
      </c>
      <c r="AX252" s="11" t="s">
        <v>76</v>
      </c>
      <c r="AY252" s="243" t="s">
        <v>145</v>
      </c>
    </row>
    <row r="253" s="11" customFormat="1">
      <c r="B253" s="232"/>
      <c r="C253" s="233"/>
      <c r="D253" s="234" t="s">
        <v>155</v>
      </c>
      <c r="E253" s="235" t="s">
        <v>21</v>
      </c>
      <c r="F253" s="236" t="s">
        <v>339</v>
      </c>
      <c r="G253" s="233"/>
      <c r="H253" s="237">
        <v>1.75</v>
      </c>
      <c r="I253" s="238"/>
      <c r="J253" s="233"/>
      <c r="K253" s="233"/>
      <c r="L253" s="239"/>
      <c r="M253" s="240"/>
      <c r="N253" s="241"/>
      <c r="O253" s="241"/>
      <c r="P253" s="241"/>
      <c r="Q253" s="241"/>
      <c r="R253" s="241"/>
      <c r="S253" s="241"/>
      <c r="T253" s="242"/>
      <c r="AT253" s="243" t="s">
        <v>155</v>
      </c>
      <c r="AU253" s="243" t="s">
        <v>86</v>
      </c>
      <c r="AV253" s="11" t="s">
        <v>86</v>
      </c>
      <c r="AW253" s="11" t="s">
        <v>39</v>
      </c>
      <c r="AX253" s="11" t="s">
        <v>76</v>
      </c>
      <c r="AY253" s="243" t="s">
        <v>145</v>
      </c>
    </row>
    <row r="254" s="11" customFormat="1">
      <c r="B254" s="232"/>
      <c r="C254" s="233"/>
      <c r="D254" s="234" t="s">
        <v>155</v>
      </c>
      <c r="E254" s="235" t="s">
        <v>21</v>
      </c>
      <c r="F254" s="236" t="s">
        <v>340</v>
      </c>
      <c r="G254" s="233"/>
      <c r="H254" s="237">
        <v>16.75</v>
      </c>
      <c r="I254" s="238"/>
      <c r="J254" s="233"/>
      <c r="K254" s="233"/>
      <c r="L254" s="239"/>
      <c r="M254" s="240"/>
      <c r="N254" s="241"/>
      <c r="O254" s="241"/>
      <c r="P254" s="241"/>
      <c r="Q254" s="241"/>
      <c r="R254" s="241"/>
      <c r="S254" s="241"/>
      <c r="T254" s="242"/>
      <c r="AT254" s="243" t="s">
        <v>155</v>
      </c>
      <c r="AU254" s="243" t="s">
        <v>86</v>
      </c>
      <c r="AV254" s="11" t="s">
        <v>86</v>
      </c>
      <c r="AW254" s="11" t="s">
        <v>39</v>
      </c>
      <c r="AX254" s="11" t="s">
        <v>76</v>
      </c>
      <c r="AY254" s="243" t="s">
        <v>145</v>
      </c>
    </row>
    <row r="255" s="11" customFormat="1">
      <c r="B255" s="232"/>
      <c r="C255" s="233"/>
      <c r="D255" s="234" t="s">
        <v>155</v>
      </c>
      <c r="E255" s="235" t="s">
        <v>21</v>
      </c>
      <c r="F255" s="236" t="s">
        <v>341</v>
      </c>
      <c r="G255" s="233"/>
      <c r="H255" s="237">
        <v>1.2</v>
      </c>
      <c r="I255" s="238"/>
      <c r="J255" s="233"/>
      <c r="K255" s="233"/>
      <c r="L255" s="239"/>
      <c r="M255" s="240"/>
      <c r="N255" s="241"/>
      <c r="O255" s="241"/>
      <c r="P255" s="241"/>
      <c r="Q255" s="241"/>
      <c r="R255" s="241"/>
      <c r="S255" s="241"/>
      <c r="T255" s="242"/>
      <c r="AT255" s="243" t="s">
        <v>155</v>
      </c>
      <c r="AU255" s="243" t="s">
        <v>86</v>
      </c>
      <c r="AV255" s="11" t="s">
        <v>86</v>
      </c>
      <c r="AW255" s="11" t="s">
        <v>39</v>
      </c>
      <c r="AX255" s="11" t="s">
        <v>76</v>
      </c>
      <c r="AY255" s="243" t="s">
        <v>145</v>
      </c>
    </row>
    <row r="256" s="11" customFormat="1">
      <c r="B256" s="232"/>
      <c r="C256" s="233"/>
      <c r="D256" s="234" t="s">
        <v>155</v>
      </c>
      <c r="E256" s="235" t="s">
        <v>21</v>
      </c>
      <c r="F256" s="236" t="s">
        <v>342</v>
      </c>
      <c r="G256" s="233"/>
      <c r="H256" s="237">
        <v>1.28</v>
      </c>
      <c r="I256" s="238"/>
      <c r="J256" s="233"/>
      <c r="K256" s="233"/>
      <c r="L256" s="239"/>
      <c r="M256" s="240"/>
      <c r="N256" s="241"/>
      <c r="O256" s="241"/>
      <c r="P256" s="241"/>
      <c r="Q256" s="241"/>
      <c r="R256" s="241"/>
      <c r="S256" s="241"/>
      <c r="T256" s="242"/>
      <c r="AT256" s="243" t="s">
        <v>155</v>
      </c>
      <c r="AU256" s="243" t="s">
        <v>86</v>
      </c>
      <c r="AV256" s="11" t="s">
        <v>86</v>
      </c>
      <c r="AW256" s="11" t="s">
        <v>39</v>
      </c>
      <c r="AX256" s="11" t="s">
        <v>76</v>
      </c>
      <c r="AY256" s="243" t="s">
        <v>145</v>
      </c>
    </row>
    <row r="257" s="11" customFormat="1">
      <c r="B257" s="232"/>
      <c r="C257" s="233"/>
      <c r="D257" s="234" t="s">
        <v>155</v>
      </c>
      <c r="E257" s="235" t="s">
        <v>21</v>
      </c>
      <c r="F257" s="236" t="s">
        <v>343</v>
      </c>
      <c r="G257" s="233"/>
      <c r="H257" s="237">
        <v>13.17</v>
      </c>
      <c r="I257" s="238"/>
      <c r="J257" s="233"/>
      <c r="K257" s="233"/>
      <c r="L257" s="239"/>
      <c r="M257" s="240"/>
      <c r="N257" s="241"/>
      <c r="O257" s="241"/>
      <c r="P257" s="241"/>
      <c r="Q257" s="241"/>
      <c r="R257" s="241"/>
      <c r="S257" s="241"/>
      <c r="T257" s="242"/>
      <c r="AT257" s="243" t="s">
        <v>155</v>
      </c>
      <c r="AU257" s="243" t="s">
        <v>86</v>
      </c>
      <c r="AV257" s="11" t="s">
        <v>86</v>
      </c>
      <c r="AW257" s="11" t="s">
        <v>39</v>
      </c>
      <c r="AX257" s="11" t="s">
        <v>76</v>
      </c>
      <c r="AY257" s="243" t="s">
        <v>145</v>
      </c>
    </row>
    <row r="258" s="11" customFormat="1">
      <c r="B258" s="232"/>
      <c r="C258" s="233"/>
      <c r="D258" s="234" t="s">
        <v>155</v>
      </c>
      <c r="E258" s="235" t="s">
        <v>21</v>
      </c>
      <c r="F258" s="236" t="s">
        <v>344</v>
      </c>
      <c r="G258" s="233"/>
      <c r="H258" s="237">
        <v>1.19</v>
      </c>
      <c r="I258" s="238"/>
      <c r="J258" s="233"/>
      <c r="K258" s="233"/>
      <c r="L258" s="239"/>
      <c r="M258" s="240"/>
      <c r="N258" s="241"/>
      <c r="O258" s="241"/>
      <c r="P258" s="241"/>
      <c r="Q258" s="241"/>
      <c r="R258" s="241"/>
      <c r="S258" s="241"/>
      <c r="T258" s="242"/>
      <c r="AT258" s="243" t="s">
        <v>155</v>
      </c>
      <c r="AU258" s="243" t="s">
        <v>86</v>
      </c>
      <c r="AV258" s="11" t="s">
        <v>86</v>
      </c>
      <c r="AW258" s="11" t="s">
        <v>39</v>
      </c>
      <c r="AX258" s="11" t="s">
        <v>76</v>
      </c>
      <c r="AY258" s="243" t="s">
        <v>145</v>
      </c>
    </row>
    <row r="259" s="11" customFormat="1">
      <c r="B259" s="232"/>
      <c r="C259" s="233"/>
      <c r="D259" s="234" t="s">
        <v>155</v>
      </c>
      <c r="E259" s="235" t="s">
        <v>21</v>
      </c>
      <c r="F259" s="236" t="s">
        <v>345</v>
      </c>
      <c r="G259" s="233"/>
      <c r="H259" s="237">
        <v>3.7000000000000002</v>
      </c>
      <c r="I259" s="238"/>
      <c r="J259" s="233"/>
      <c r="K259" s="233"/>
      <c r="L259" s="239"/>
      <c r="M259" s="240"/>
      <c r="N259" s="241"/>
      <c r="O259" s="241"/>
      <c r="P259" s="241"/>
      <c r="Q259" s="241"/>
      <c r="R259" s="241"/>
      <c r="S259" s="241"/>
      <c r="T259" s="242"/>
      <c r="AT259" s="243" t="s">
        <v>155</v>
      </c>
      <c r="AU259" s="243" t="s">
        <v>86</v>
      </c>
      <c r="AV259" s="11" t="s">
        <v>86</v>
      </c>
      <c r="AW259" s="11" t="s">
        <v>39</v>
      </c>
      <c r="AX259" s="11" t="s">
        <v>76</v>
      </c>
      <c r="AY259" s="243" t="s">
        <v>145</v>
      </c>
    </row>
    <row r="260" s="12" customFormat="1">
      <c r="B260" s="244"/>
      <c r="C260" s="245"/>
      <c r="D260" s="234" t="s">
        <v>155</v>
      </c>
      <c r="E260" s="246" t="s">
        <v>21</v>
      </c>
      <c r="F260" s="247" t="s">
        <v>157</v>
      </c>
      <c r="G260" s="245"/>
      <c r="H260" s="248">
        <v>40.280000000000001</v>
      </c>
      <c r="I260" s="249"/>
      <c r="J260" s="245"/>
      <c r="K260" s="245"/>
      <c r="L260" s="250"/>
      <c r="M260" s="251"/>
      <c r="N260" s="252"/>
      <c r="O260" s="252"/>
      <c r="P260" s="252"/>
      <c r="Q260" s="252"/>
      <c r="R260" s="252"/>
      <c r="S260" s="252"/>
      <c r="T260" s="253"/>
      <c r="AT260" s="254" t="s">
        <v>155</v>
      </c>
      <c r="AU260" s="254" t="s">
        <v>86</v>
      </c>
      <c r="AV260" s="12" t="s">
        <v>153</v>
      </c>
      <c r="AW260" s="12" t="s">
        <v>39</v>
      </c>
      <c r="AX260" s="12" t="s">
        <v>84</v>
      </c>
      <c r="AY260" s="254" t="s">
        <v>145</v>
      </c>
    </row>
    <row r="261" s="1" customFormat="1" ht="25.5" customHeight="1">
      <c r="B261" s="45"/>
      <c r="C261" s="220" t="s">
        <v>346</v>
      </c>
      <c r="D261" s="220" t="s">
        <v>148</v>
      </c>
      <c r="E261" s="221" t="s">
        <v>347</v>
      </c>
      <c r="F261" s="222" t="s">
        <v>348</v>
      </c>
      <c r="G261" s="223" t="s">
        <v>151</v>
      </c>
      <c r="H261" s="224">
        <v>27.300000000000001</v>
      </c>
      <c r="I261" s="225"/>
      <c r="J261" s="226">
        <f>ROUND(I261*H261,2)</f>
        <v>0</v>
      </c>
      <c r="K261" s="222" t="s">
        <v>152</v>
      </c>
      <c r="L261" s="71"/>
      <c r="M261" s="227" t="s">
        <v>21</v>
      </c>
      <c r="N261" s="228" t="s">
        <v>47</v>
      </c>
      <c r="O261" s="46"/>
      <c r="P261" s="229">
        <f>O261*H261</f>
        <v>0</v>
      </c>
      <c r="Q261" s="229">
        <v>0.00611</v>
      </c>
      <c r="R261" s="229">
        <f>Q261*H261</f>
        <v>0.16680300000000001</v>
      </c>
      <c r="S261" s="229">
        <v>0</v>
      </c>
      <c r="T261" s="230">
        <f>S261*H261</f>
        <v>0</v>
      </c>
      <c r="AR261" s="23" t="s">
        <v>268</v>
      </c>
      <c r="AT261" s="23" t="s">
        <v>148</v>
      </c>
      <c r="AU261" s="23" t="s">
        <v>86</v>
      </c>
      <c r="AY261" s="23" t="s">
        <v>145</v>
      </c>
      <c r="BE261" s="231">
        <f>IF(N261="základní",J261,0)</f>
        <v>0</v>
      </c>
      <c r="BF261" s="231">
        <f>IF(N261="snížená",J261,0)</f>
        <v>0</v>
      </c>
      <c r="BG261" s="231">
        <f>IF(N261="zákl. přenesená",J261,0)</f>
        <v>0</v>
      </c>
      <c r="BH261" s="231">
        <f>IF(N261="sníž. přenesená",J261,0)</f>
        <v>0</v>
      </c>
      <c r="BI261" s="231">
        <f>IF(N261="nulová",J261,0)</f>
        <v>0</v>
      </c>
      <c r="BJ261" s="23" t="s">
        <v>84</v>
      </c>
      <c r="BK261" s="231">
        <f>ROUND(I261*H261,2)</f>
        <v>0</v>
      </c>
      <c r="BL261" s="23" t="s">
        <v>268</v>
      </c>
      <c r="BM261" s="23" t="s">
        <v>349</v>
      </c>
    </row>
    <row r="262" s="11" customFormat="1">
      <c r="B262" s="232"/>
      <c r="C262" s="233"/>
      <c r="D262" s="234" t="s">
        <v>155</v>
      </c>
      <c r="E262" s="235" t="s">
        <v>21</v>
      </c>
      <c r="F262" s="236" t="s">
        <v>350</v>
      </c>
      <c r="G262" s="233"/>
      <c r="H262" s="237">
        <v>5.4000000000000004</v>
      </c>
      <c r="I262" s="238"/>
      <c r="J262" s="233"/>
      <c r="K262" s="233"/>
      <c r="L262" s="239"/>
      <c r="M262" s="240"/>
      <c r="N262" s="241"/>
      <c r="O262" s="241"/>
      <c r="P262" s="241"/>
      <c r="Q262" s="241"/>
      <c r="R262" s="241"/>
      <c r="S262" s="241"/>
      <c r="T262" s="242"/>
      <c r="AT262" s="243" t="s">
        <v>155</v>
      </c>
      <c r="AU262" s="243" t="s">
        <v>86</v>
      </c>
      <c r="AV262" s="11" t="s">
        <v>86</v>
      </c>
      <c r="AW262" s="11" t="s">
        <v>39</v>
      </c>
      <c r="AX262" s="11" t="s">
        <v>76</v>
      </c>
      <c r="AY262" s="243" t="s">
        <v>145</v>
      </c>
    </row>
    <row r="263" s="11" customFormat="1">
      <c r="B263" s="232"/>
      <c r="C263" s="233"/>
      <c r="D263" s="234" t="s">
        <v>155</v>
      </c>
      <c r="E263" s="235" t="s">
        <v>21</v>
      </c>
      <c r="F263" s="236" t="s">
        <v>351</v>
      </c>
      <c r="G263" s="233"/>
      <c r="H263" s="237">
        <v>12.300000000000001</v>
      </c>
      <c r="I263" s="238"/>
      <c r="J263" s="233"/>
      <c r="K263" s="233"/>
      <c r="L263" s="239"/>
      <c r="M263" s="240"/>
      <c r="N263" s="241"/>
      <c r="O263" s="241"/>
      <c r="P263" s="241"/>
      <c r="Q263" s="241"/>
      <c r="R263" s="241"/>
      <c r="S263" s="241"/>
      <c r="T263" s="242"/>
      <c r="AT263" s="243" t="s">
        <v>155</v>
      </c>
      <c r="AU263" s="243" t="s">
        <v>86</v>
      </c>
      <c r="AV263" s="11" t="s">
        <v>86</v>
      </c>
      <c r="AW263" s="11" t="s">
        <v>39</v>
      </c>
      <c r="AX263" s="11" t="s">
        <v>76</v>
      </c>
      <c r="AY263" s="243" t="s">
        <v>145</v>
      </c>
    </row>
    <row r="264" s="11" customFormat="1">
      <c r="B264" s="232"/>
      <c r="C264" s="233"/>
      <c r="D264" s="234" t="s">
        <v>155</v>
      </c>
      <c r="E264" s="235" t="s">
        <v>21</v>
      </c>
      <c r="F264" s="236" t="s">
        <v>352</v>
      </c>
      <c r="G264" s="233"/>
      <c r="H264" s="237">
        <v>9.5999999999999996</v>
      </c>
      <c r="I264" s="238"/>
      <c r="J264" s="233"/>
      <c r="K264" s="233"/>
      <c r="L264" s="239"/>
      <c r="M264" s="240"/>
      <c r="N264" s="241"/>
      <c r="O264" s="241"/>
      <c r="P264" s="241"/>
      <c r="Q264" s="241"/>
      <c r="R264" s="241"/>
      <c r="S264" s="241"/>
      <c r="T264" s="242"/>
      <c r="AT264" s="243" t="s">
        <v>155</v>
      </c>
      <c r="AU264" s="243" t="s">
        <v>86</v>
      </c>
      <c r="AV264" s="11" t="s">
        <v>86</v>
      </c>
      <c r="AW264" s="11" t="s">
        <v>39</v>
      </c>
      <c r="AX264" s="11" t="s">
        <v>76</v>
      </c>
      <c r="AY264" s="243" t="s">
        <v>145</v>
      </c>
    </row>
    <row r="265" s="12" customFormat="1">
      <c r="B265" s="244"/>
      <c r="C265" s="245"/>
      <c r="D265" s="234" t="s">
        <v>155</v>
      </c>
      <c r="E265" s="246" t="s">
        <v>21</v>
      </c>
      <c r="F265" s="247" t="s">
        <v>157</v>
      </c>
      <c r="G265" s="245"/>
      <c r="H265" s="248">
        <v>27.300000000000001</v>
      </c>
      <c r="I265" s="249"/>
      <c r="J265" s="245"/>
      <c r="K265" s="245"/>
      <c r="L265" s="250"/>
      <c r="M265" s="251"/>
      <c r="N265" s="252"/>
      <c r="O265" s="252"/>
      <c r="P265" s="252"/>
      <c r="Q265" s="252"/>
      <c r="R265" s="252"/>
      <c r="S265" s="252"/>
      <c r="T265" s="253"/>
      <c r="AT265" s="254" t="s">
        <v>155</v>
      </c>
      <c r="AU265" s="254" t="s">
        <v>86</v>
      </c>
      <c r="AV265" s="12" t="s">
        <v>153</v>
      </c>
      <c r="AW265" s="12" t="s">
        <v>39</v>
      </c>
      <c r="AX265" s="12" t="s">
        <v>84</v>
      </c>
      <c r="AY265" s="254" t="s">
        <v>145</v>
      </c>
    </row>
    <row r="266" s="1" customFormat="1" ht="38.25" customHeight="1">
      <c r="B266" s="45"/>
      <c r="C266" s="220" t="s">
        <v>353</v>
      </c>
      <c r="D266" s="220" t="s">
        <v>148</v>
      </c>
      <c r="E266" s="221" t="s">
        <v>354</v>
      </c>
      <c r="F266" s="222" t="s">
        <v>355</v>
      </c>
      <c r="G266" s="223" t="s">
        <v>305</v>
      </c>
      <c r="H266" s="224">
        <v>0.40799999999999997</v>
      </c>
      <c r="I266" s="225"/>
      <c r="J266" s="226">
        <f>ROUND(I266*H266,2)</f>
        <v>0</v>
      </c>
      <c r="K266" s="222" t="s">
        <v>152</v>
      </c>
      <c r="L266" s="71"/>
      <c r="M266" s="227" t="s">
        <v>21</v>
      </c>
      <c r="N266" s="228" t="s">
        <v>47</v>
      </c>
      <c r="O266" s="46"/>
      <c r="P266" s="229">
        <f>O266*H266</f>
        <v>0</v>
      </c>
      <c r="Q266" s="229">
        <v>0</v>
      </c>
      <c r="R266" s="229">
        <f>Q266*H266</f>
        <v>0</v>
      </c>
      <c r="S266" s="229">
        <v>0</v>
      </c>
      <c r="T266" s="230">
        <f>S266*H266</f>
        <v>0</v>
      </c>
      <c r="AR266" s="23" t="s">
        <v>268</v>
      </c>
      <c r="AT266" s="23" t="s">
        <v>148</v>
      </c>
      <c r="AU266" s="23" t="s">
        <v>86</v>
      </c>
      <c r="AY266" s="23" t="s">
        <v>145</v>
      </c>
      <c r="BE266" s="231">
        <f>IF(N266="základní",J266,0)</f>
        <v>0</v>
      </c>
      <c r="BF266" s="231">
        <f>IF(N266="snížená",J266,0)</f>
        <v>0</v>
      </c>
      <c r="BG266" s="231">
        <f>IF(N266="zákl. přenesená",J266,0)</f>
        <v>0</v>
      </c>
      <c r="BH266" s="231">
        <f>IF(N266="sníž. přenesená",J266,0)</f>
        <v>0</v>
      </c>
      <c r="BI266" s="231">
        <f>IF(N266="nulová",J266,0)</f>
        <v>0</v>
      </c>
      <c r="BJ266" s="23" t="s">
        <v>84</v>
      </c>
      <c r="BK266" s="231">
        <f>ROUND(I266*H266,2)</f>
        <v>0</v>
      </c>
      <c r="BL266" s="23" t="s">
        <v>268</v>
      </c>
      <c r="BM266" s="23" t="s">
        <v>356</v>
      </c>
    </row>
    <row r="267" s="1" customFormat="1">
      <c r="B267" s="45"/>
      <c r="C267" s="73"/>
      <c r="D267" s="234" t="s">
        <v>167</v>
      </c>
      <c r="E267" s="73"/>
      <c r="F267" s="255" t="s">
        <v>357</v>
      </c>
      <c r="G267" s="73"/>
      <c r="H267" s="73"/>
      <c r="I267" s="190"/>
      <c r="J267" s="73"/>
      <c r="K267" s="73"/>
      <c r="L267" s="71"/>
      <c r="M267" s="256"/>
      <c r="N267" s="46"/>
      <c r="O267" s="46"/>
      <c r="P267" s="46"/>
      <c r="Q267" s="46"/>
      <c r="R267" s="46"/>
      <c r="S267" s="46"/>
      <c r="T267" s="94"/>
      <c r="AT267" s="23" t="s">
        <v>167</v>
      </c>
      <c r="AU267" s="23" t="s">
        <v>86</v>
      </c>
    </row>
    <row r="268" s="10" customFormat="1" ht="29.88" customHeight="1">
      <c r="B268" s="204"/>
      <c r="C268" s="205"/>
      <c r="D268" s="206" t="s">
        <v>75</v>
      </c>
      <c r="E268" s="218" t="s">
        <v>358</v>
      </c>
      <c r="F268" s="218" t="s">
        <v>359</v>
      </c>
      <c r="G268" s="205"/>
      <c r="H268" s="205"/>
      <c r="I268" s="208"/>
      <c r="J268" s="219">
        <f>BK268</f>
        <v>0</v>
      </c>
      <c r="K268" s="205"/>
      <c r="L268" s="210"/>
      <c r="M268" s="211"/>
      <c r="N268" s="212"/>
      <c r="O268" s="212"/>
      <c r="P268" s="213">
        <f>SUM(P269:P273)</f>
        <v>0</v>
      </c>
      <c r="Q268" s="212"/>
      <c r="R268" s="213">
        <f>SUM(R269:R273)</f>
        <v>0.05561</v>
      </c>
      <c r="S268" s="212"/>
      <c r="T268" s="214">
        <f>SUM(T269:T273)</f>
        <v>0.02436</v>
      </c>
      <c r="AR268" s="215" t="s">
        <v>86</v>
      </c>
      <c r="AT268" s="216" t="s">
        <v>75</v>
      </c>
      <c r="AU268" s="216" t="s">
        <v>84</v>
      </c>
      <c r="AY268" s="215" t="s">
        <v>145</v>
      </c>
      <c r="BK268" s="217">
        <f>SUM(BK269:BK273)</f>
        <v>0</v>
      </c>
    </row>
    <row r="269" s="1" customFormat="1" ht="16.5" customHeight="1">
      <c r="B269" s="45"/>
      <c r="C269" s="220" t="s">
        <v>360</v>
      </c>
      <c r="D269" s="220" t="s">
        <v>148</v>
      </c>
      <c r="E269" s="221" t="s">
        <v>361</v>
      </c>
      <c r="F269" s="222" t="s">
        <v>362</v>
      </c>
      <c r="G269" s="223" t="s">
        <v>294</v>
      </c>
      <c r="H269" s="224">
        <v>2</v>
      </c>
      <c r="I269" s="225"/>
      <c r="J269" s="226">
        <f>ROUND(I269*H269,2)</f>
        <v>0</v>
      </c>
      <c r="K269" s="222" t="s">
        <v>152</v>
      </c>
      <c r="L269" s="71"/>
      <c r="M269" s="227" t="s">
        <v>21</v>
      </c>
      <c r="N269" s="228" t="s">
        <v>47</v>
      </c>
      <c r="O269" s="46"/>
      <c r="P269" s="229">
        <f>O269*H269</f>
        <v>0</v>
      </c>
      <c r="Q269" s="229">
        <v>0</v>
      </c>
      <c r="R269" s="229">
        <f>Q269*H269</f>
        <v>0</v>
      </c>
      <c r="S269" s="229">
        <v>0.01218</v>
      </c>
      <c r="T269" s="230">
        <f>S269*H269</f>
        <v>0.02436</v>
      </c>
      <c r="AR269" s="23" t="s">
        <v>268</v>
      </c>
      <c r="AT269" s="23" t="s">
        <v>148</v>
      </c>
      <c r="AU269" s="23" t="s">
        <v>86</v>
      </c>
      <c r="AY269" s="23" t="s">
        <v>145</v>
      </c>
      <c r="BE269" s="231">
        <f>IF(N269="základní",J269,0)</f>
        <v>0</v>
      </c>
      <c r="BF269" s="231">
        <f>IF(N269="snížená",J269,0)</f>
        <v>0</v>
      </c>
      <c r="BG269" s="231">
        <f>IF(N269="zákl. přenesená",J269,0)</f>
        <v>0</v>
      </c>
      <c r="BH269" s="231">
        <f>IF(N269="sníž. přenesená",J269,0)</f>
        <v>0</v>
      </c>
      <c r="BI269" s="231">
        <f>IF(N269="nulová",J269,0)</f>
        <v>0</v>
      </c>
      <c r="BJ269" s="23" t="s">
        <v>84</v>
      </c>
      <c r="BK269" s="231">
        <f>ROUND(I269*H269,2)</f>
        <v>0</v>
      </c>
      <c r="BL269" s="23" t="s">
        <v>268</v>
      </c>
      <c r="BM269" s="23" t="s">
        <v>363</v>
      </c>
    </row>
    <row r="270" s="1" customFormat="1" ht="16.5" customHeight="1">
      <c r="B270" s="45"/>
      <c r="C270" s="220" t="s">
        <v>364</v>
      </c>
      <c r="D270" s="220" t="s">
        <v>148</v>
      </c>
      <c r="E270" s="221" t="s">
        <v>365</v>
      </c>
      <c r="F270" s="222" t="s">
        <v>366</v>
      </c>
      <c r="G270" s="223" t="s">
        <v>294</v>
      </c>
      <c r="H270" s="224">
        <v>2</v>
      </c>
      <c r="I270" s="225"/>
      <c r="J270" s="226">
        <f>ROUND(I270*H270,2)</f>
        <v>0</v>
      </c>
      <c r="K270" s="222" t="s">
        <v>152</v>
      </c>
      <c r="L270" s="71"/>
      <c r="M270" s="227" t="s">
        <v>21</v>
      </c>
      <c r="N270" s="228" t="s">
        <v>47</v>
      </c>
      <c r="O270" s="46"/>
      <c r="P270" s="229">
        <f>O270*H270</f>
        <v>0</v>
      </c>
      <c r="Q270" s="229">
        <v>0.0010100000000000001</v>
      </c>
      <c r="R270" s="229">
        <f>Q270*H270</f>
        <v>0.0020200000000000001</v>
      </c>
      <c r="S270" s="229">
        <v>0</v>
      </c>
      <c r="T270" s="230">
        <f>S270*H270</f>
        <v>0</v>
      </c>
      <c r="AR270" s="23" t="s">
        <v>268</v>
      </c>
      <c r="AT270" s="23" t="s">
        <v>148</v>
      </c>
      <c r="AU270" s="23" t="s">
        <v>86</v>
      </c>
      <c r="AY270" s="23" t="s">
        <v>145</v>
      </c>
      <c r="BE270" s="231">
        <f>IF(N270="základní",J270,0)</f>
        <v>0</v>
      </c>
      <c r="BF270" s="231">
        <f>IF(N270="snížená",J270,0)</f>
        <v>0</v>
      </c>
      <c r="BG270" s="231">
        <f>IF(N270="zákl. přenesená",J270,0)</f>
        <v>0</v>
      </c>
      <c r="BH270" s="231">
        <f>IF(N270="sníž. přenesená",J270,0)</f>
        <v>0</v>
      </c>
      <c r="BI270" s="231">
        <f>IF(N270="nulová",J270,0)</f>
        <v>0</v>
      </c>
      <c r="BJ270" s="23" t="s">
        <v>84</v>
      </c>
      <c r="BK270" s="231">
        <f>ROUND(I270*H270,2)</f>
        <v>0</v>
      </c>
      <c r="BL270" s="23" t="s">
        <v>268</v>
      </c>
      <c r="BM270" s="23" t="s">
        <v>367</v>
      </c>
    </row>
    <row r="271" s="1" customFormat="1" ht="25.5" customHeight="1">
      <c r="B271" s="45"/>
      <c r="C271" s="220" t="s">
        <v>368</v>
      </c>
      <c r="D271" s="220" t="s">
        <v>148</v>
      </c>
      <c r="E271" s="221" t="s">
        <v>369</v>
      </c>
      <c r="F271" s="222" t="s">
        <v>370</v>
      </c>
      <c r="G271" s="223" t="s">
        <v>305</v>
      </c>
      <c r="H271" s="224">
        <v>0.024</v>
      </c>
      <c r="I271" s="225"/>
      <c r="J271" s="226">
        <f>ROUND(I271*H271,2)</f>
        <v>0</v>
      </c>
      <c r="K271" s="222" t="s">
        <v>152</v>
      </c>
      <c r="L271" s="71"/>
      <c r="M271" s="227" t="s">
        <v>21</v>
      </c>
      <c r="N271" s="228" t="s">
        <v>47</v>
      </c>
      <c r="O271" s="46"/>
      <c r="P271" s="229">
        <f>O271*H271</f>
        <v>0</v>
      </c>
      <c r="Q271" s="229">
        <v>0</v>
      </c>
      <c r="R271" s="229">
        <f>Q271*H271</f>
        <v>0</v>
      </c>
      <c r="S271" s="229">
        <v>0</v>
      </c>
      <c r="T271" s="230">
        <f>S271*H271</f>
        <v>0</v>
      </c>
      <c r="AR271" s="23" t="s">
        <v>268</v>
      </c>
      <c r="AT271" s="23" t="s">
        <v>148</v>
      </c>
      <c r="AU271" s="23" t="s">
        <v>86</v>
      </c>
      <c r="AY271" s="23" t="s">
        <v>145</v>
      </c>
      <c r="BE271" s="231">
        <f>IF(N271="základní",J271,0)</f>
        <v>0</v>
      </c>
      <c r="BF271" s="231">
        <f>IF(N271="snížená",J271,0)</f>
        <v>0</v>
      </c>
      <c r="BG271" s="231">
        <f>IF(N271="zákl. přenesená",J271,0)</f>
        <v>0</v>
      </c>
      <c r="BH271" s="231">
        <f>IF(N271="sníž. přenesená",J271,0)</f>
        <v>0</v>
      </c>
      <c r="BI271" s="231">
        <f>IF(N271="nulová",J271,0)</f>
        <v>0</v>
      </c>
      <c r="BJ271" s="23" t="s">
        <v>84</v>
      </c>
      <c r="BK271" s="231">
        <f>ROUND(I271*H271,2)</f>
        <v>0</v>
      </c>
      <c r="BL271" s="23" t="s">
        <v>268</v>
      </c>
      <c r="BM271" s="23" t="s">
        <v>371</v>
      </c>
    </row>
    <row r="272" s="1" customFormat="1" ht="16.5" customHeight="1">
      <c r="B272" s="45"/>
      <c r="C272" s="220" t="s">
        <v>372</v>
      </c>
      <c r="D272" s="220" t="s">
        <v>148</v>
      </c>
      <c r="E272" s="221" t="s">
        <v>373</v>
      </c>
      <c r="F272" s="222" t="s">
        <v>374</v>
      </c>
      <c r="G272" s="223" t="s">
        <v>256</v>
      </c>
      <c r="H272" s="224">
        <v>1</v>
      </c>
      <c r="I272" s="225"/>
      <c r="J272" s="226">
        <f>ROUND(I272*H272,2)</f>
        <v>0</v>
      </c>
      <c r="K272" s="222" t="s">
        <v>21</v>
      </c>
      <c r="L272" s="71"/>
      <c r="M272" s="227" t="s">
        <v>21</v>
      </c>
      <c r="N272" s="228" t="s">
        <v>47</v>
      </c>
      <c r="O272" s="46"/>
      <c r="P272" s="229">
        <f>O272*H272</f>
        <v>0</v>
      </c>
      <c r="Q272" s="229">
        <v>0</v>
      </c>
      <c r="R272" s="229">
        <f>Q272*H272</f>
        <v>0</v>
      </c>
      <c r="S272" s="229">
        <v>0</v>
      </c>
      <c r="T272" s="230">
        <f>S272*H272</f>
        <v>0</v>
      </c>
      <c r="AR272" s="23" t="s">
        <v>268</v>
      </c>
      <c r="AT272" s="23" t="s">
        <v>148</v>
      </c>
      <c r="AU272" s="23" t="s">
        <v>86</v>
      </c>
      <c r="AY272" s="23" t="s">
        <v>145</v>
      </c>
      <c r="BE272" s="231">
        <f>IF(N272="základní",J272,0)</f>
        <v>0</v>
      </c>
      <c r="BF272" s="231">
        <f>IF(N272="snížená",J272,0)</f>
        <v>0</v>
      </c>
      <c r="BG272" s="231">
        <f>IF(N272="zákl. přenesená",J272,0)</f>
        <v>0</v>
      </c>
      <c r="BH272" s="231">
        <f>IF(N272="sníž. přenesená",J272,0)</f>
        <v>0</v>
      </c>
      <c r="BI272" s="231">
        <f>IF(N272="nulová",J272,0)</f>
        <v>0</v>
      </c>
      <c r="BJ272" s="23" t="s">
        <v>84</v>
      </c>
      <c r="BK272" s="231">
        <f>ROUND(I272*H272,2)</f>
        <v>0</v>
      </c>
      <c r="BL272" s="23" t="s">
        <v>268</v>
      </c>
      <c r="BM272" s="23" t="s">
        <v>375</v>
      </c>
    </row>
    <row r="273" s="1" customFormat="1" ht="25.5" customHeight="1">
      <c r="B273" s="45"/>
      <c r="C273" s="220" t="s">
        <v>376</v>
      </c>
      <c r="D273" s="220" t="s">
        <v>148</v>
      </c>
      <c r="E273" s="221" t="s">
        <v>377</v>
      </c>
      <c r="F273" s="222" t="s">
        <v>378</v>
      </c>
      <c r="G273" s="223" t="s">
        <v>256</v>
      </c>
      <c r="H273" s="224">
        <v>1</v>
      </c>
      <c r="I273" s="225"/>
      <c r="J273" s="226">
        <f>ROUND(I273*H273,2)</f>
        <v>0</v>
      </c>
      <c r="K273" s="222" t="s">
        <v>21</v>
      </c>
      <c r="L273" s="71"/>
      <c r="M273" s="227" t="s">
        <v>21</v>
      </c>
      <c r="N273" s="228" t="s">
        <v>47</v>
      </c>
      <c r="O273" s="46"/>
      <c r="P273" s="229">
        <f>O273*H273</f>
        <v>0</v>
      </c>
      <c r="Q273" s="229">
        <v>0.053589999999999999</v>
      </c>
      <c r="R273" s="229">
        <f>Q273*H273</f>
        <v>0.053589999999999999</v>
      </c>
      <c r="S273" s="229">
        <v>0</v>
      </c>
      <c r="T273" s="230">
        <f>S273*H273</f>
        <v>0</v>
      </c>
      <c r="AR273" s="23" t="s">
        <v>268</v>
      </c>
      <c r="AT273" s="23" t="s">
        <v>148</v>
      </c>
      <c r="AU273" s="23" t="s">
        <v>86</v>
      </c>
      <c r="AY273" s="23" t="s">
        <v>145</v>
      </c>
      <c r="BE273" s="231">
        <f>IF(N273="základní",J273,0)</f>
        <v>0</v>
      </c>
      <c r="BF273" s="231">
        <f>IF(N273="snížená",J273,0)</f>
        <v>0</v>
      </c>
      <c r="BG273" s="231">
        <f>IF(N273="zákl. přenesená",J273,0)</f>
        <v>0</v>
      </c>
      <c r="BH273" s="231">
        <f>IF(N273="sníž. přenesená",J273,0)</f>
        <v>0</v>
      </c>
      <c r="BI273" s="231">
        <f>IF(N273="nulová",J273,0)</f>
        <v>0</v>
      </c>
      <c r="BJ273" s="23" t="s">
        <v>84</v>
      </c>
      <c r="BK273" s="231">
        <f>ROUND(I273*H273,2)</f>
        <v>0</v>
      </c>
      <c r="BL273" s="23" t="s">
        <v>268</v>
      </c>
      <c r="BM273" s="23" t="s">
        <v>379</v>
      </c>
    </row>
    <row r="274" s="10" customFormat="1" ht="29.88" customHeight="1">
      <c r="B274" s="204"/>
      <c r="C274" s="205"/>
      <c r="D274" s="206" t="s">
        <v>75</v>
      </c>
      <c r="E274" s="218" t="s">
        <v>380</v>
      </c>
      <c r="F274" s="218" t="s">
        <v>381</v>
      </c>
      <c r="G274" s="205"/>
      <c r="H274" s="205"/>
      <c r="I274" s="208"/>
      <c r="J274" s="219">
        <f>BK274</f>
        <v>0</v>
      </c>
      <c r="K274" s="205"/>
      <c r="L274" s="210"/>
      <c r="M274" s="211"/>
      <c r="N274" s="212"/>
      <c r="O274" s="212"/>
      <c r="P274" s="213">
        <f>P275</f>
        <v>0</v>
      </c>
      <c r="Q274" s="212"/>
      <c r="R274" s="213">
        <f>R275</f>
        <v>0</v>
      </c>
      <c r="S274" s="212"/>
      <c r="T274" s="214">
        <f>T275</f>
        <v>0</v>
      </c>
      <c r="AR274" s="215" t="s">
        <v>86</v>
      </c>
      <c r="AT274" s="216" t="s">
        <v>75</v>
      </c>
      <c r="AU274" s="216" t="s">
        <v>84</v>
      </c>
      <c r="AY274" s="215" t="s">
        <v>145</v>
      </c>
      <c r="BK274" s="217">
        <f>BK275</f>
        <v>0</v>
      </c>
    </row>
    <row r="275" s="1" customFormat="1" ht="38.25" customHeight="1">
      <c r="B275" s="45"/>
      <c r="C275" s="220" t="s">
        <v>382</v>
      </c>
      <c r="D275" s="220" t="s">
        <v>148</v>
      </c>
      <c r="E275" s="221" t="s">
        <v>383</v>
      </c>
      <c r="F275" s="222" t="s">
        <v>384</v>
      </c>
      <c r="G275" s="223" t="s">
        <v>256</v>
      </c>
      <c r="H275" s="224">
        <v>1</v>
      </c>
      <c r="I275" s="225"/>
      <c r="J275" s="226">
        <f>ROUND(I275*H275,2)</f>
        <v>0</v>
      </c>
      <c r="K275" s="222" t="s">
        <v>21</v>
      </c>
      <c r="L275" s="71"/>
      <c r="M275" s="227" t="s">
        <v>21</v>
      </c>
      <c r="N275" s="228" t="s">
        <v>47</v>
      </c>
      <c r="O275" s="46"/>
      <c r="P275" s="229">
        <f>O275*H275</f>
        <v>0</v>
      </c>
      <c r="Q275" s="229">
        <v>0</v>
      </c>
      <c r="R275" s="229">
        <f>Q275*H275</f>
        <v>0</v>
      </c>
      <c r="S275" s="229">
        <v>0</v>
      </c>
      <c r="T275" s="230">
        <f>S275*H275</f>
        <v>0</v>
      </c>
      <c r="AR275" s="23" t="s">
        <v>268</v>
      </c>
      <c r="AT275" s="23" t="s">
        <v>148</v>
      </c>
      <c r="AU275" s="23" t="s">
        <v>86</v>
      </c>
      <c r="AY275" s="23" t="s">
        <v>145</v>
      </c>
      <c r="BE275" s="231">
        <f>IF(N275="základní",J275,0)</f>
        <v>0</v>
      </c>
      <c r="BF275" s="231">
        <f>IF(N275="snížená",J275,0)</f>
        <v>0</v>
      </c>
      <c r="BG275" s="231">
        <f>IF(N275="zákl. přenesená",J275,0)</f>
        <v>0</v>
      </c>
      <c r="BH275" s="231">
        <f>IF(N275="sníž. přenesená",J275,0)</f>
        <v>0</v>
      </c>
      <c r="BI275" s="231">
        <f>IF(N275="nulová",J275,0)</f>
        <v>0</v>
      </c>
      <c r="BJ275" s="23" t="s">
        <v>84</v>
      </c>
      <c r="BK275" s="231">
        <f>ROUND(I275*H275,2)</f>
        <v>0</v>
      </c>
      <c r="BL275" s="23" t="s">
        <v>268</v>
      </c>
      <c r="BM275" s="23" t="s">
        <v>385</v>
      </c>
    </row>
    <row r="276" s="10" customFormat="1" ht="29.88" customHeight="1">
      <c r="B276" s="204"/>
      <c r="C276" s="205"/>
      <c r="D276" s="206" t="s">
        <v>75</v>
      </c>
      <c r="E276" s="218" t="s">
        <v>386</v>
      </c>
      <c r="F276" s="218" t="s">
        <v>387</v>
      </c>
      <c r="G276" s="205"/>
      <c r="H276" s="205"/>
      <c r="I276" s="208"/>
      <c r="J276" s="219">
        <f>BK276</f>
        <v>0</v>
      </c>
      <c r="K276" s="205"/>
      <c r="L276" s="210"/>
      <c r="M276" s="211"/>
      <c r="N276" s="212"/>
      <c r="O276" s="212"/>
      <c r="P276" s="213">
        <f>SUM(P277:P318)</f>
        <v>0</v>
      </c>
      <c r="Q276" s="212"/>
      <c r="R276" s="213">
        <f>SUM(R277:R318)</f>
        <v>0.48344999999999999</v>
      </c>
      <c r="S276" s="212"/>
      <c r="T276" s="214">
        <f>SUM(T277:T318)</f>
        <v>0.73382999999999987</v>
      </c>
      <c r="AR276" s="215" t="s">
        <v>86</v>
      </c>
      <c r="AT276" s="216" t="s">
        <v>75</v>
      </c>
      <c r="AU276" s="216" t="s">
        <v>84</v>
      </c>
      <c r="AY276" s="215" t="s">
        <v>145</v>
      </c>
      <c r="BK276" s="217">
        <f>SUM(BK277:BK318)</f>
        <v>0</v>
      </c>
    </row>
    <row r="277" s="1" customFormat="1" ht="16.5" customHeight="1">
      <c r="B277" s="45"/>
      <c r="C277" s="220" t="s">
        <v>388</v>
      </c>
      <c r="D277" s="220" t="s">
        <v>148</v>
      </c>
      <c r="E277" s="221" t="s">
        <v>389</v>
      </c>
      <c r="F277" s="222" t="s">
        <v>390</v>
      </c>
      <c r="G277" s="223" t="s">
        <v>256</v>
      </c>
      <c r="H277" s="224">
        <v>12</v>
      </c>
      <c r="I277" s="225"/>
      <c r="J277" s="226">
        <f>ROUND(I277*H277,2)</f>
        <v>0</v>
      </c>
      <c r="K277" s="222" t="s">
        <v>152</v>
      </c>
      <c r="L277" s="71"/>
      <c r="M277" s="227" t="s">
        <v>21</v>
      </c>
      <c r="N277" s="228" t="s">
        <v>47</v>
      </c>
      <c r="O277" s="46"/>
      <c r="P277" s="229">
        <f>O277*H277</f>
        <v>0</v>
      </c>
      <c r="Q277" s="229">
        <v>0</v>
      </c>
      <c r="R277" s="229">
        <f>Q277*H277</f>
        <v>0</v>
      </c>
      <c r="S277" s="229">
        <v>0.01933</v>
      </c>
      <c r="T277" s="230">
        <f>S277*H277</f>
        <v>0.23196</v>
      </c>
      <c r="AR277" s="23" t="s">
        <v>268</v>
      </c>
      <c r="AT277" s="23" t="s">
        <v>148</v>
      </c>
      <c r="AU277" s="23" t="s">
        <v>86</v>
      </c>
      <c r="AY277" s="23" t="s">
        <v>145</v>
      </c>
      <c r="BE277" s="231">
        <f>IF(N277="základní",J277,0)</f>
        <v>0</v>
      </c>
      <c r="BF277" s="231">
        <f>IF(N277="snížená",J277,0)</f>
        <v>0</v>
      </c>
      <c r="BG277" s="231">
        <f>IF(N277="zákl. přenesená",J277,0)</f>
        <v>0</v>
      </c>
      <c r="BH277" s="231">
        <f>IF(N277="sníž. přenesená",J277,0)</f>
        <v>0</v>
      </c>
      <c r="BI277" s="231">
        <f>IF(N277="nulová",J277,0)</f>
        <v>0</v>
      </c>
      <c r="BJ277" s="23" t="s">
        <v>84</v>
      </c>
      <c r="BK277" s="231">
        <f>ROUND(I277*H277,2)</f>
        <v>0</v>
      </c>
      <c r="BL277" s="23" t="s">
        <v>268</v>
      </c>
      <c r="BM277" s="23" t="s">
        <v>391</v>
      </c>
    </row>
    <row r="278" s="11" customFormat="1">
      <c r="B278" s="232"/>
      <c r="C278" s="233"/>
      <c r="D278" s="234" t="s">
        <v>155</v>
      </c>
      <c r="E278" s="235" t="s">
        <v>21</v>
      </c>
      <c r="F278" s="236" t="s">
        <v>392</v>
      </c>
      <c r="G278" s="233"/>
      <c r="H278" s="237">
        <v>7</v>
      </c>
      <c r="I278" s="238"/>
      <c r="J278" s="233"/>
      <c r="K278" s="233"/>
      <c r="L278" s="239"/>
      <c r="M278" s="240"/>
      <c r="N278" s="241"/>
      <c r="O278" s="241"/>
      <c r="P278" s="241"/>
      <c r="Q278" s="241"/>
      <c r="R278" s="241"/>
      <c r="S278" s="241"/>
      <c r="T278" s="242"/>
      <c r="AT278" s="243" t="s">
        <v>155</v>
      </c>
      <c r="AU278" s="243" t="s">
        <v>86</v>
      </c>
      <c r="AV278" s="11" t="s">
        <v>86</v>
      </c>
      <c r="AW278" s="11" t="s">
        <v>39</v>
      </c>
      <c r="AX278" s="11" t="s">
        <v>76</v>
      </c>
      <c r="AY278" s="243" t="s">
        <v>145</v>
      </c>
    </row>
    <row r="279" s="11" customFormat="1">
      <c r="B279" s="232"/>
      <c r="C279" s="233"/>
      <c r="D279" s="234" t="s">
        <v>155</v>
      </c>
      <c r="E279" s="235" t="s">
        <v>21</v>
      </c>
      <c r="F279" s="236" t="s">
        <v>393</v>
      </c>
      <c r="G279" s="233"/>
      <c r="H279" s="237">
        <v>5</v>
      </c>
      <c r="I279" s="238"/>
      <c r="J279" s="233"/>
      <c r="K279" s="233"/>
      <c r="L279" s="239"/>
      <c r="M279" s="240"/>
      <c r="N279" s="241"/>
      <c r="O279" s="241"/>
      <c r="P279" s="241"/>
      <c r="Q279" s="241"/>
      <c r="R279" s="241"/>
      <c r="S279" s="241"/>
      <c r="T279" s="242"/>
      <c r="AT279" s="243" t="s">
        <v>155</v>
      </c>
      <c r="AU279" s="243" t="s">
        <v>86</v>
      </c>
      <c r="AV279" s="11" t="s">
        <v>86</v>
      </c>
      <c r="AW279" s="11" t="s">
        <v>39</v>
      </c>
      <c r="AX279" s="11" t="s">
        <v>76</v>
      </c>
      <c r="AY279" s="243" t="s">
        <v>145</v>
      </c>
    </row>
    <row r="280" s="12" customFormat="1">
      <c r="B280" s="244"/>
      <c r="C280" s="245"/>
      <c r="D280" s="234" t="s">
        <v>155</v>
      </c>
      <c r="E280" s="246" t="s">
        <v>21</v>
      </c>
      <c r="F280" s="247" t="s">
        <v>157</v>
      </c>
      <c r="G280" s="245"/>
      <c r="H280" s="248">
        <v>12</v>
      </c>
      <c r="I280" s="249"/>
      <c r="J280" s="245"/>
      <c r="K280" s="245"/>
      <c r="L280" s="250"/>
      <c r="M280" s="251"/>
      <c r="N280" s="252"/>
      <c r="O280" s="252"/>
      <c r="P280" s="252"/>
      <c r="Q280" s="252"/>
      <c r="R280" s="252"/>
      <c r="S280" s="252"/>
      <c r="T280" s="253"/>
      <c r="AT280" s="254" t="s">
        <v>155</v>
      </c>
      <c r="AU280" s="254" t="s">
        <v>86</v>
      </c>
      <c r="AV280" s="12" t="s">
        <v>153</v>
      </c>
      <c r="AW280" s="12" t="s">
        <v>39</v>
      </c>
      <c r="AX280" s="12" t="s">
        <v>84</v>
      </c>
      <c r="AY280" s="254" t="s">
        <v>145</v>
      </c>
    </row>
    <row r="281" s="1" customFormat="1" ht="25.5" customHeight="1">
      <c r="B281" s="45"/>
      <c r="C281" s="220" t="s">
        <v>394</v>
      </c>
      <c r="D281" s="220" t="s">
        <v>148</v>
      </c>
      <c r="E281" s="221" t="s">
        <v>395</v>
      </c>
      <c r="F281" s="222" t="s">
        <v>396</v>
      </c>
      <c r="G281" s="223" t="s">
        <v>256</v>
      </c>
      <c r="H281" s="224">
        <v>3</v>
      </c>
      <c r="I281" s="225"/>
      <c r="J281" s="226">
        <f>ROUND(I281*H281,2)</f>
        <v>0</v>
      </c>
      <c r="K281" s="222" t="s">
        <v>152</v>
      </c>
      <c r="L281" s="71"/>
      <c r="M281" s="227" t="s">
        <v>21</v>
      </c>
      <c r="N281" s="228" t="s">
        <v>47</v>
      </c>
      <c r="O281" s="46"/>
      <c r="P281" s="229">
        <f>O281*H281</f>
        <v>0</v>
      </c>
      <c r="Q281" s="229">
        <v>0.00382</v>
      </c>
      <c r="R281" s="229">
        <f>Q281*H281</f>
        <v>0.01146</v>
      </c>
      <c r="S281" s="229">
        <v>0</v>
      </c>
      <c r="T281" s="230">
        <f>S281*H281</f>
        <v>0</v>
      </c>
      <c r="AR281" s="23" t="s">
        <v>268</v>
      </c>
      <c r="AT281" s="23" t="s">
        <v>148</v>
      </c>
      <c r="AU281" s="23" t="s">
        <v>86</v>
      </c>
      <c r="AY281" s="23" t="s">
        <v>145</v>
      </c>
      <c r="BE281" s="231">
        <f>IF(N281="základní",J281,0)</f>
        <v>0</v>
      </c>
      <c r="BF281" s="231">
        <f>IF(N281="snížená",J281,0)</f>
        <v>0</v>
      </c>
      <c r="BG281" s="231">
        <f>IF(N281="zákl. přenesená",J281,0)</f>
        <v>0</v>
      </c>
      <c r="BH281" s="231">
        <f>IF(N281="sníž. přenesená",J281,0)</f>
        <v>0</v>
      </c>
      <c r="BI281" s="231">
        <f>IF(N281="nulová",J281,0)</f>
        <v>0</v>
      </c>
      <c r="BJ281" s="23" t="s">
        <v>84</v>
      </c>
      <c r="BK281" s="231">
        <f>ROUND(I281*H281,2)</f>
        <v>0</v>
      </c>
      <c r="BL281" s="23" t="s">
        <v>268</v>
      </c>
      <c r="BM281" s="23" t="s">
        <v>397</v>
      </c>
    </row>
    <row r="282" s="1" customFormat="1">
      <c r="B282" s="45"/>
      <c r="C282" s="73"/>
      <c r="D282" s="234" t="s">
        <v>167</v>
      </c>
      <c r="E282" s="73"/>
      <c r="F282" s="255" t="s">
        <v>398</v>
      </c>
      <c r="G282" s="73"/>
      <c r="H282" s="73"/>
      <c r="I282" s="190"/>
      <c r="J282" s="73"/>
      <c r="K282" s="73"/>
      <c r="L282" s="71"/>
      <c r="M282" s="256"/>
      <c r="N282" s="46"/>
      <c r="O282" s="46"/>
      <c r="P282" s="46"/>
      <c r="Q282" s="46"/>
      <c r="R282" s="46"/>
      <c r="S282" s="46"/>
      <c r="T282" s="94"/>
      <c r="AT282" s="23" t="s">
        <v>167</v>
      </c>
      <c r="AU282" s="23" t="s">
        <v>86</v>
      </c>
    </row>
    <row r="283" s="11" customFormat="1">
      <c r="B283" s="232"/>
      <c r="C283" s="233"/>
      <c r="D283" s="234" t="s">
        <v>155</v>
      </c>
      <c r="E283" s="235" t="s">
        <v>21</v>
      </c>
      <c r="F283" s="236" t="s">
        <v>399</v>
      </c>
      <c r="G283" s="233"/>
      <c r="H283" s="237">
        <v>3</v>
      </c>
      <c r="I283" s="238"/>
      <c r="J283" s="233"/>
      <c r="K283" s="233"/>
      <c r="L283" s="239"/>
      <c r="M283" s="240"/>
      <c r="N283" s="241"/>
      <c r="O283" s="241"/>
      <c r="P283" s="241"/>
      <c r="Q283" s="241"/>
      <c r="R283" s="241"/>
      <c r="S283" s="241"/>
      <c r="T283" s="242"/>
      <c r="AT283" s="243" t="s">
        <v>155</v>
      </c>
      <c r="AU283" s="243" t="s">
        <v>86</v>
      </c>
      <c r="AV283" s="11" t="s">
        <v>86</v>
      </c>
      <c r="AW283" s="11" t="s">
        <v>39</v>
      </c>
      <c r="AX283" s="11" t="s">
        <v>76</v>
      </c>
      <c r="AY283" s="243" t="s">
        <v>145</v>
      </c>
    </row>
    <row r="284" s="12" customFormat="1">
      <c r="B284" s="244"/>
      <c r="C284" s="245"/>
      <c r="D284" s="234" t="s">
        <v>155</v>
      </c>
      <c r="E284" s="246" t="s">
        <v>21</v>
      </c>
      <c r="F284" s="247" t="s">
        <v>157</v>
      </c>
      <c r="G284" s="245"/>
      <c r="H284" s="248">
        <v>3</v>
      </c>
      <c r="I284" s="249"/>
      <c r="J284" s="245"/>
      <c r="K284" s="245"/>
      <c r="L284" s="250"/>
      <c r="M284" s="251"/>
      <c r="N284" s="252"/>
      <c r="O284" s="252"/>
      <c r="P284" s="252"/>
      <c r="Q284" s="252"/>
      <c r="R284" s="252"/>
      <c r="S284" s="252"/>
      <c r="T284" s="253"/>
      <c r="AT284" s="254" t="s">
        <v>155</v>
      </c>
      <c r="AU284" s="254" t="s">
        <v>86</v>
      </c>
      <c r="AV284" s="12" t="s">
        <v>153</v>
      </c>
      <c r="AW284" s="12" t="s">
        <v>39</v>
      </c>
      <c r="AX284" s="12" t="s">
        <v>84</v>
      </c>
      <c r="AY284" s="254" t="s">
        <v>145</v>
      </c>
    </row>
    <row r="285" s="1" customFormat="1" ht="25.5" customHeight="1">
      <c r="B285" s="45"/>
      <c r="C285" s="220" t="s">
        <v>400</v>
      </c>
      <c r="D285" s="220" t="s">
        <v>148</v>
      </c>
      <c r="E285" s="221" t="s">
        <v>401</v>
      </c>
      <c r="F285" s="222" t="s">
        <v>402</v>
      </c>
      <c r="G285" s="223" t="s">
        <v>256</v>
      </c>
      <c r="H285" s="224">
        <v>13</v>
      </c>
      <c r="I285" s="225"/>
      <c r="J285" s="226">
        <f>ROUND(I285*H285,2)</f>
        <v>0</v>
      </c>
      <c r="K285" s="222" t="s">
        <v>152</v>
      </c>
      <c r="L285" s="71"/>
      <c r="M285" s="227" t="s">
        <v>21</v>
      </c>
      <c r="N285" s="228" t="s">
        <v>47</v>
      </c>
      <c r="O285" s="46"/>
      <c r="P285" s="229">
        <f>O285*H285</f>
        <v>0</v>
      </c>
      <c r="Q285" s="229">
        <v>0.016920000000000001</v>
      </c>
      <c r="R285" s="229">
        <f>Q285*H285</f>
        <v>0.21996000000000002</v>
      </c>
      <c r="S285" s="229">
        <v>0</v>
      </c>
      <c r="T285" s="230">
        <f>S285*H285</f>
        <v>0</v>
      </c>
      <c r="AR285" s="23" t="s">
        <v>268</v>
      </c>
      <c r="AT285" s="23" t="s">
        <v>148</v>
      </c>
      <c r="AU285" s="23" t="s">
        <v>86</v>
      </c>
      <c r="AY285" s="23" t="s">
        <v>145</v>
      </c>
      <c r="BE285" s="231">
        <f>IF(N285="základní",J285,0)</f>
        <v>0</v>
      </c>
      <c r="BF285" s="231">
        <f>IF(N285="snížená",J285,0)</f>
        <v>0</v>
      </c>
      <c r="BG285" s="231">
        <f>IF(N285="zákl. přenesená",J285,0)</f>
        <v>0</v>
      </c>
      <c r="BH285" s="231">
        <f>IF(N285="sníž. přenesená",J285,0)</f>
        <v>0</v>
      </c>
      <c r="BI285" s="231">
        <f>IF(N285="nulová",J285,0)</f>
        <v>0</v>
      </c>
      <c r="BJ285" s="23" t="s">
        <v>84</v>
      </c>
      <c r="BK285" s="231">
        <f>ROUND(I285*H285,2)</f>
        <v>0</v>
      </c>
      <c r="BL285" s="23" t="s">
        <v>268</v>
      </c>
      <c r="BM285" s="23" t="s">
        <v>403</v>
      </c>
    </row>
    <row r="286" s="1" customFormat="1">
      <c r="B286" s="45"/>
      <c r="C286" s="73"/>
      <c r="D286" s="234" t="s">
        <v>167</v>
      </c>
      <c r="E286" s="73"/>
      <c r="F286" s="255" t="s">
        <v>398</v>
      </c>
      <c r="G286" s="73"/>
      <c r="H286" s="73"/>
      <c r="I286" s="190"/>
      <c r="J286" s="73"/>
      <c r="K286" s="73"/>
      <c r="L286" s="71"/>
      <c r="M286" s="256"/>
      <c r="N286" s="46"/>
      <c r="O286" s="46"/>
      <c r="P286" s="46"/>
      <c r="Q286" s="46"/>
      <c r="R286" s="46"/>
      <c r="S286" s="46"/>
      <c r="T286" s="94"/>
      <c r="AT286" s="23" t="s">
        <v>167</v>
      </c>
      <c r="AU286" s="23" t="s">
        <v>86</v>
      </c>
    </row>
    <row r="287" s="11" customFormat="1">
      <c r="B287" s="232"/>
      <c r="C287" s="233"/>
      <c r="D287" s="234" t="s">
        <v>155</v>
      </c>
      <c r="E287" s="235" t="s">
        <v>21</v>
      </c>
      <c r="F287" s="236" t="s">
        <v>404</v>
      </c>
      <c r="G287" s="233"/>
      <c r="H287" s="237">
        <v>13</v>
      </c>
      <c r="I287" s="238"/>
      <c r="J287" s="233"/>
      <c r="K287" s="233"/>
      <c r="L287" s="239"/>
      <c r="M287" s="240"/>
      <c r="N287" s="241"/>
      <c r="O287" s="241"/>
      <c r="P287" s="241"/>
      <c r="Q287" s="241"/>
      <c r="R287" s="241"/>
      <c r="S287" s="241"/>
      <c r="T287" s="242"/>
      <c r="AT287" s="243" t="s">
        <v>155</v>
      </c>
      <c r="AU287" s="243" t="s">
        <v>86</v>
      </c>
      <c r="AV287" s="11" t="s">
        <v>86</v>
      </c>
      <c r="AW287" s="11" t="s">
        <v>39</v>
      </c>
      <c r="AX287" s="11" t="s">
        <v>76</v>
      </c>
      <c r="AY287" s="243" t="s">
        <v>145</v>
      </c>
    </row>
    <row r="288" s="12" customFormat="1">
      <c r="B288" s="244"/>
      <c r="C288" s="245"/>
      <c r="D288" s="234" t="s">
        <v>155</v>
      </c>
      <c r="E288" s="246" t="s">
        <v>21</v>
      </c>
      <c r="F288" s="247" t="s">
        <v>157</v>
      </c>
      <c r="G288" s="245"/>
      <c r="H288" s="248">
        <v>13</v>
      </c>
      <c r="I288" s="249"/>
      <c r="J288" s="245"/>
      <c r="K288" s="245"/>
      <c r="L288" s="250"/>
      <c r="M288" s="251"/>
      <c r="N288" s="252"/>
      <c r="O288" s="252"/>
      <c r="P288" s="252"/>
      <c r="Q288" s="252"/>
      <c r="R288" s="252"/>
      <c r="S288" s="252"/>
      <c r="T288" s="253"/>
      <c r="AT288" s="254" t="s">
        <v>155</v>
      </c>
      <c r="AU288" s="254" t="s">
        <v>86</v>
      </c>
      <c r="AV288" s="12" t="s">
        <v>153</v>
      </c>
      <c r="AW288" s="12" t="s">
        <v>39</v>
      </c>
      <c r="AX288" s="12" t="s">
        <v>84</v>
      </c>
      <c r="AY288" s="254" t="s">
        <v>145</v>
      </c>
    </row>
    <row r="289" s="1" customFormat="1" ht="16.5" customHeight="1">
      <c r="B289" s="45"/>
      <c r="C289" s="220" t="s">
        <v>405</v>
      </c>
      <c r="D289" s="220" t="s">
        <v>148</v>
      </c>
      <c r="E289" s="221" t="s">
        <v>406</v>
      </c>
      <c r="F289" s="222" t="s">
        <v>407</v>
      </c>
      <c r="G289" s="223" t="s">
        <v>256</v>
      </c>
      <c r="H289" s="224">
        <v>12</v>
      </c>
      <c r="I289" s="225"/>
      <c r="J289" s="226">
        <f>ROUND(I289*H289,2)</f>
        <v>0</v>
      </c>
      <c r="K289" s="222" t="s">
        <v>152</v>
      </c>
      <c r="L289" s="71"/>
      <c r="M289" s="227" t="s">
        <v>21</v>
      </c>
      <c r="N289" s="228" t="s">
        <v>47</v>
      </c>
      <c r="O289" s="46"/>
      <c r="P289" s="229">
        <f>O289*H289</f>
        <v>0</v>
      </c>
      <c r="Q289" s="229">
        <v>0</v>
      </c>
      <c r="R289" s="229">
        <f>Q289*H289</f>
        <v>0</v>
      </c>
      <c r="S289" s="229">
        <v>0.019460000000000002</v>
      </c>
      <c r="T289" s="230">
        <f>S289*H289</f>
        <v>0.23352000000000001</v>
      </c>
      <c r="AR289" s="23" t="s">
        <v>268</v>
      </c>
      <c r="AT289" s="23" t="s">
        <v>148</v>
      </c>
      <c r="AU289" s="23" t="s">
        <v>86</v>
      </c>
      <c r="AY289" s="23" t="s">
        <v>145</v>
      </c>
      <c r="BE289" s="231">
        <f>IF(N289="základní",J289,0)</f>
        <v>0</v>
      </c>
      <c r="BF289" s="231">
        <f>IF(N289="snížená",J289,0)</f>
        <v>0</v>
      </c>
      <c r="BG289" s="231">
        <f>IF(N289="zákl. přenesená",J289,0)</f>
        <v>0</v>
      </c>
      <c r="BH289" s="231">
        <f>IF(N289="sníž. přenesená",J289,0)</f>
        <v>0</v>
      </c>
      <c r="BI289" s="231">
        <f>IF(N289="nulová",J289,0)</f>
        <v>0</v>
      </c>
      <c r="BJ289" s="23" t="s">
        <v>84</v>
      </c>
      <c r="BK289" s="231">
        <f>ROUND(I289*H289,2)</f>
        <v>0</v>
      </c>
      <c r="BL289" s="23" t="s">
        <v>268</v>
      </c>
      <c r="BM289" s="23" t="s">
        <v>408</v>
      </c>
    </row>
    <row r="290" s="11" customFormat="1">
      <c r="B290" s="232"/>
      <c r="C290" s="233"/>
      <c r="D290" s="234" t="s">
        <v>155</v>
      </c>
      <c r="E290" s="235" t="s">
        <v>21</v>
      </c>
      <c r="F290" s="236" t="s">
        <v>392</v>
      </c>
      <c r="G290" s="233"/>
      <c r="H290" s="237">
        <v>7</v>
      </c>
      <c r="I290" s="238"/>
      <c r="J290" s="233"/>
      <c r="K290" s="233"/>
      <c r="L290" s="239"/>
      <c r="M290" s="240"/>
      <c r="N290" s="241"/>
      <c r="O290" s="241"/>
      <c r="P290" s="241"/>
      <c r="Q290" s="241"/>
      <c r="R290" s="241"/>
      <c r="S290" s="241"/>
      <c r="T290" s="242"/>
      <c r="AT290" s="243" t="s">
        <v>155</v>
      </c>
      <c r="AU290" s="243" t="s">
        <v>86</v>
      </c>
      <c r="AV290" s="11" t="s">
        <v>86</v>
      </c>
      <c r="AW290" s="11" t="s">
        <v>39</v>
      </c>
      <c r="AX290" s="11" t="s">
        <v>76</v>
      </c>
      <c r="AY290" s="243" t="s">
        <v>145</v>
      </c>
    </row>
    <row r="291" s="11" customFormat="1">
      <c r="B291" s="232"/>
      <c r="C291" s="233"/>
      <c r="D291" s="234" t="s">
        <v>155</v>
      </c>
      <c r="E291" s="235" t="s">
        <v>21</v>
      </c>
      <c r="F291" s="236" t="s">
        <v>393</v>
      </c>
      <c r="G291" s="233"/>
      <c r="H291" s="237">
        <v>5</v>
      </c>
      <c r="I291" s="238"/>
      <c r="J291" s="233"/>
      <c r="K291" s="233"/>
      <c r="L291" s="239"/>
      <c r="M291" s="240"/>
      <c r="N291" s="241"/>
      <c r="O291" s="241"/>
      <c r="P291" s="241"/>
      <c r="Q291" s="241"/>
      <c r="R291" s="241"/>
      <c r="S291" s="241"/>
      <c r="T291" s="242"/>
      <c r="AT291" s="243" t="s">
        <v>155</v>
      </c>
      <c r="AU291" s="243" t="s">
        <v>86</v>
      </c>
      <c r="AV291" s="11" t="s">
        <v>86</v>
      </c>
      <c r="AW291" s="11" t="s">
        <v>39</v>
      </c>
      <c r="AX291" s="11" t="s">
        <v>76</v>
      </c>
      <c r="AY291" s="243" t="s">
        <v>145</v>
      </c>
    </row>
    <row r="292" s="12" customFormat="1">
      <c r="B292" s="244"/>
      <c r="C292" s="245"/>
      <c r="D292" s="234" t="s">
        <v>155</v>
      </c>
      <c r="E292" s="246" t="s">
        <v>21</v>
      </c>
      <c r="F292" s="247" t="s">
        <v>157</v>
      </c>
      <c r="G292" s="245"/>
      <c r="H292" s="248">
        <v>12</v>
      </c>
      <c r="I292" s="249"/>
      <c r="J292" s="245"/>
      <c r="K292" s="245"/>
      <c r="L292" s="250"/>
      <c r="M292" s="251"/>
      <c r="N292" s="252"/>
      <c r="O292" s="252"/>
      <c r="P292" s="252"/>
      <c r="Q292" s="252"/>
      <c r="R292" s="252"/>
      <c r="S292" s="252"/>
      <c r="T292" s="253"/>
      <c r="AT292" s="254" t="s">
        <v>155</v>
      </c>
      <c r="AU292" s="254" t="s">
        <v>86</v>
      </c>
      <c r="AV292" s="12" t="s">
        <v>153</v>
      </c>
      <c r="AW292" s="12" t="s">
        <v>39</v>
      </c>
      <c r="AX292" s="12" t="s">
        <v>84</v>
      </c>
      <c r="AY292" s="254" t="s">
        <v>145</v>
      </c>
    </row>
    <row r="293" s="1" customFormat="1" ht="25.5" customHeight="1">
      <c r="B293" s="45"/>
      <c r="C293" s="220" t="s">
        <v>409</v>
      </c>
      <c r="D293" s="220" t="s">
        <v>148</v>
      </c>
      <c r="E293" s="221" t="s">
        <v>410</v>
      </c>
      <c r="F293" s="222" t="s">
        <v>411</v>
      </c>
      <c r="G293" s="223" t="s">
        <v>256</v>
      </c>
      <c r="H293" s="224">
        <v>3</v>
      </c>
      <c r="I293" s="225"/>
      <c r="J293" s="226">
        <f>ROUND(I293*H293,2)</f>
        <v>0</v>
      </c>
      <c r="K293" s="222" t="s">
        <v>152</v>
      </c>
      <c r="L293" s="71"/>
      <c r="M293" s="227" t="s">
        <v>21</v>
      </c>
      <c r="N293" s="228" t="s">
        <v>47</v>
      </c>
      <c r="O293" s="46"/>
      <c r="P293" s="229">
        <f>O293*H293</f>
        <v>0</v>
      </c>
      <c r="Q293" s="229">
        <v>0.010749999999999999</v>
      </c>
      <c r="R293" s="229">
        <f>Q293*H293</f>
        <v>0.032250000000000001</v>
      </c>
      <c r="S293" s="229">
        <v>0</v>
      </c>
      <c r="T293" s="230">
        <f>S293*H293</f>
        <v>0</v>
      </c>
      <c r="AR293" s="23" t="s">
        <v>268</v>
      </c>
      <c r="AT293" s="23" t="s">
        <v>148</v>
      </c>
      <c r="AU293" s="23" t="s">
        <v>86</v>
      </c>
      <c r="AY293" s="23" t="s">
        <v>145</v>
      </c>
      <c r="BE293" s="231">
        <f>IF(N293="základní",J293,0)</f>
        <v>0</v>
      </c>
      <c r="BF293" s="231">
        <f>IF(N293="snížená",J293,0)</f>
        <v>0</v>
      </c>
      <c r="BG293" s="231">
        <f>IF(N293="zákl. přenesená",J293,0)</f>
        <v>0</v>
      </c>
      <c r="BH293" s="231">
        <f>IF(N293="sníž. přenesená",J293,0)</f>
        <v>0</v>
      </c>
      <c r="BI293" s="231">
        <f>IF(N293="nulová",J293,0)</f>
        <v>0</v>
      </c>
      <c r="BJ293" s="23" t="s">
        <v>84</v>
      </c>
      <c r="BK293" s="231">
        <f>ROUND(I293*H293,2)</f>
        <v>0</v>
      </c>
      <c r="BL293" s="23" t="s">
        <v>268</v>
      </c>
      <c r="BM293" s="23" t="s">
        <v>412</v>
      </c>
    </row>
    <row r="294" s="1" customFormat="1">
      <c r="B294" s="45"/>
      <c r="C294" s="73"/>
      <c r="D294" s="234" t="s">
        <v>167</v>
      </c>
      <c r="E294" s="73"/>
      <c r="F294" s="255" t="s">
        <v>413</v>
      </c>
      <c r="G294" s="73"/>
      <c r="H294" s="73"/>
      <c r="I294" s="190"/>
      <c r="J294" s="73"/>
      <c r="K294" s="73"/>
      <c r="L294" s="71"/>
      <c r="M294" s="256"/>
      <c r="N294" s="46"/>
      <c r="O294" s="46"/>
      <c r="P294" s="46"/>
      <c r="Q294" s="46"/>
      <c r="R294" s="46"/>
      <c r="S294" s="46"/>
      <c r="T294" s="94"/>
      <c r="AT294" s="23" t="s">
        <v>167</v>
      </c>
      <c r="AU294" s="23" t="s">
        <v>86</v>
      </c>
    </row>
    <row r="295" s="1" customFormat="1" ht="16.5" customHeight="1">
      <c r="B295" s="45"/>
      <c r="C295" s="220" t="s">
        <v>414</v>
      </c>
      <c r="D295" s="220" t="s">
        <v>148</v>
      </c>
      <c r="E295" s="221" t="s">
        <v>415</v>
      </c>
      <c r="F295" s="222" t="s">
        <v>416</v>
      </c>
      <c r="G295" s="223" t="s">
        <v>256</v>
      </c>
      <c r="H295" s="224">
        <v>10</v>
      </c>
      <c r="I295" s="225"/>
      <c r="J295" s="226">
        <f>ROUND(I295*H295,2)</f>
        <v>0</v>
      </c>
      <c r="K295" s="222" t="s">
        <v>152</v>
      </c>
      <c r="L295" s="71"/>
      <c r="M295" s="227" t="s">
        <v>21</v>
      </c>
      <c r="N295" s="228" t="s">
        <v>47</v>
      </c>
      <c r="O295" s="46"/>
      <c r="P295" s="229">
        <f>O295*H295</f>
        <v>0</v>
      </c>
      <c r="Q295" s="229">
        <v>0.0018500000000000001</v>
      </c>
      <c r="R295" s="229">
        <f>Q295*H295</f>
        <v>0.018500000000000003</v>
      </c>
      <c r="S295" s="229">
        <v>0</v>
      </c>
      <c r="T295" s="230">
        <f>S295*H295</f>
        <v>0</v>
      </c>
      <c r="AR295" s="23" t="s">
        <v>268</v>
      </c>
      <c r="AT295" s="23" t="s">
        <v>148</v>
      </c>
      <c r="AU295" s="23" t="s">
        <v>86</v>
      </c>
      <c r="AY295" s="23" t="s">
        <v>145</v>
      </c>
      <c r="BE295" s="231">
        <f>IF(N295="základní",J295,0)</f>
        <v>0</v>
      </c>
      <c r="BF295" s="231">
        <f>IF(N295="snížená",J295,0)</f>
        <v>0</v>
      </c>
      <c r="BG295" s="231">
        <f>IF(N295="zákl. přenesená",J295,0)</f>
        <v>0</v>
      </c>
      <c r="BH295" s="231">
        <f>IF(N295="sníž. přenesená",J295,0)</f>
        <v>0</v>
      </c>
      <c r="BI295" s="231">
        <f>IF(N295="nulová",J295,0)</f>
        <v>0</v>
      </c>
      <c r="BJ295" s="23" t="s">
        <v>84</v>
      </c>
      <c r="BK295" s="231">
        <f>ROUND(I295*H295,2)</f>
        <v>0</v>
      </c>
      <c r="BL295" s="23" t="s">
        <v>268</v>
      </c>
      <c r="BM295" s="23" t="s">
        <v>417</v>
      </c>
    </row>
    <row r="296" s="1" customFormat="1">
      <c r="B296" s="45"/>
      <c r="C296" s="73"/>
      <c r="D296" s="234" t="s">
        <v>167</v>
      </c>
      <c r="E296" s="73"/>
      <c r="F296" s="255" t="s">
        <v>413</v>
      </c>
      <c r="G296" s="73"/>
      <c r="H296" s="73"/>
      <c r="I296" s="190"/>
      <c r="J296" s="73"/>
      <c r="K296" s="73"/>
      <c r="L296" s="71"/>
      <c r="M296" s="256"/>
      <c r="N296" s="46"/>
      <c r="O296" s="46"/>
      <c r="P296" s="46"/>
      <c r="Q296" s="46"/>
      <c r="R296" s="46"/>
      <c r="S296" s="46"/>
      <c r="T296" s="94"/>
      <c r="AT296" s="23" t="s">
        <v>167</v>
      </c>
      <c r="AU296" s="23" t="s">
        <v>86</v>
      </c>
    </row>
    <row r="297" s="1" customFormat="1" ht="16.5" customHeight="1">
      <c r="B297" s="45"/>
      <c r="C297" s="267" t="s">
        <v>418</v>
      </c>
      <c r="D297" s="267" t="s">
        <v>263</v>
      </c>
      <c r="E297" s="268" t="s">
        <v>419</v>
      </c>
      <c r="F297" s="269" t="s">
        <v>420</v>
      </c>
      <c r="G297" s="270" t="s">
        <v>294</v>
      </c>
      <c r="H297" s="271">
        <v>10</v>
      </c>
      <c r="I297" s="272"/>
      <c r="J297" s="273">
        <f>ROUND(I297*H297,2)</f>
        <v>0</v>
      </c>
      <c r="K297" s="269" t="s">
        <v>21</v>
      </c>
      <c r="L297" s="274"/>
      <c r="M297" s="275" t="s">
        <v>21</v>
      </c>
      <c r="N297" s="276" t="s">
        <v>47</v>
      </c>
      <c r="O297" s="46"/>
      <c r="P297" s="229">
        <f>O297*H297</f>
        <v>0</v>
      </c>
      <c r="Q297" s="229">
        <v>0.012</v>
      </c>
      <c r="R297" s="229">
        <f>Q297*H297</f>
        <v>0.12</v>
      </c>
      <c r="S297" s="229">
        <v>0</v>
      </c>
      <c r="T297" s="230">
        <f>S297*H297</f>
        <v>0</v>
      </c>
      <c r="AR297" s="23" t="s">
        <v>368</v>
      </c>
      <c r="AT297" s="23" t="s">
        <v>263</v>
      </c>
      <c r="AU297" s="23" t="s">
        <v>86</v>
      </c>
      <c r="AY297" s="23" t="s">
        <v>145</v>
      </c>
      <c r="BE297" s="231">
        <f>IF(N297="základní",J297,0)</f>
        <v>0</v>
      </c>
      <c r="BF297" s="231">
        <f>IF(N297="snížená",J297,0)</f>
        <v>0</v>
      </c>
      <c r="BG297" s="231">
        <f>IF(N297="zákl. přenesená",J297,0)</f>
        <v>0</v>
      </c>
      <c r="BH297" s="231">
        <f>IF(N297="sníž. přenesená",J297,0)</f>
        <v>0</v>
      </c>
      <c r="BI297" s="231">
        <f>IF(N297="nulová",J297,0)</f>
        <v>0</v>
      </c>
      <c r="BJ297" s="23" t="s">
        <v>84</v>
      </c>
      <c r="BK297" s="231">
        <f>ROUND(I297*H297,2)</f>
        <v>0</v>
      </c>
      <c r="BL297" s="23" t="s">
        <v>268</v>
      </c>
      <c r="BM297" s="23" t="s">
        <v>421</v>
      </c>
    </row>
    <row r="298" s="1" customFormat="1" ht="16.5" customHeight="1">
      <c r="B298" s="45"/>
      <c r="C298" s="220" t="s">
        <v>422</v>
      </c>
      <c r="D298" s="220" t="s">
        <v>148</v>
      </c>
      <c r="E298" s="221" t="s">
        <v>423</v>
      </c>
      <c r="F298" s="222" t="s">
        <v>424</v>
      </c>
      <c r="G298" s="223" t="s">
        <v>256</v>
      </c>
      <c r="H298" s="224">
        <v>1</v>
      </c>
      <c r="I298" s="225"/>
      <c r="J298" s="226">
        <f>ROUND(I298*H298,2)</f>
        <v>0</v>
      </c>
      <c r="K298" s="222" t="s">
        <v>152</v>
      </c>
      <c r="L298" s="71"/>
      <c r="M298" s="227" t="s">
        <v>21</v>
      </c>
      <c r="N298" s="228" t="s">
        <v>47</v>
      </c>
      <c r="O298" s="46"/>
      <c r="P298" s="229">
        <f>O298*H298</f>
        <v>0</v>
      </c>
      <c r="Q298" s="229">
        <v>0</v>
      </c>
      <c r="R298" s="229">
        <f>Q298*H298</f>
        <v>0</v>
      </c>
      <c r="S298" s="229">
        <v>0.095100000000000004</v>
      </c>
      <c r="T298" s="230">
        <f>S298*H298</f>
        <v>0.095100000000000004</v>
      </c>
      <c r="AR298" s="23" t="s">
        <v>268</v>
      </c>
      <c r="AT298" s="23" t="s">
        <v>148</v>
      </c>
      <c r="AU298" s="23" t="s">
        <v>86</v>
      </c>
      <c r="AY298" s="23" t="s">
        <v>145</v>
      </c>
      <c r="BE298" s="231">
        <f>IF(N298="základní",J298,0)</f>
        <v>0</v>
      </c>
      <c r="BF298" s="231">
        <f>IF(N298="snížená",J298,0)</f>
        <v>0</v>
      </c>
      <c r="BG298" s="231">
        <f>IF(N298="zákl. přenesená",J298,0)</f>
        <v>0</v>
      </c>
      <c r="BH298" s="231">
        <f>IF(N298="sníž. přenesená",J298,0)</f>
        <v>0</v>
      </c>
      <c r="BI298" s="231">
        <f>IF(N298="nulová",J298,0)</f>
        <v>0</v>
      </c>
      <c r="BJ298" s="23" t="s">
        <v>84</v>
      </c>
      <c r="BK298" s="231">
        <f>ROUND(I298*H298,2)</f>
        <v>0</v>
      </c>
      <c r="BL298" s="23" t="s">
        <v>268</v>
      </c>
      <c r="BM298" s="23" t="s">
        <v>425</v>
      </c>
    </row>
    <row r="299" s="1" customFormat="1" ht="25.5" customHeight="1">
      <c r="B299" s="45"/>
      <c r="C299" s="220" t="s">
        <v>426</v>
      </c>
      <c r="D299" s="220" t="s">
        <v>148</v>
      </c>
      <c r="E299" s="221" t="s">
        <v>427</v>
      </c>
      <c r="F299" s="222" t="s">
        <v>428</v>
      </c>
      <c r="G299" s="223" t="s">
        <v>256</v>
      </c>
      <c r="H299" s="224">
        <v>1</v>
      </c>
      <c r="I299" s="225"/>
      <c r="J299" s="226">
        <f>ROUND(I299*H299,2)</f>
        <v>0</v>
      </c>
      <c r="K299" s="222" t="s">
        <v>152</v>
      </c>
      <c r="L299" s="71"/>
      <c r="M299" s="227" t="s">
        <v>21</v>
      </c>
      <c r="N299" s="228" t="s">
        <v>47</v>
      </c>
      <c r="O299" s="46"/>
      <c r="P299" s="229">
        <f>O299*H299</f>
        <v>0</v>
      </c>
      <c r="Q299" s="229">
        <v>0.01388</v>
      </c>
      <c r="R299" s="229">
        <f>Q299*H299</f>
        <v>0.01388</v>
      </c>
      <c r="S299" s="229">
        <v>0</v>
      </c>
      <c r="T299" s="230">
        <f>S299*H299</f>
        <v>0</v>
      </c>
      <c r="AR299" s="23" t="s">
        <v>268</v>
      </c>
      <c r="AT299" s="23" t="s">
        <v>148</v>
      </c>
      <c r="AU299" s="23" t="s">
        <v>86</v>
      </c>
      <c r="AY299" s="23" t="s">
        <v>145</v>
      </c>
      <c r="BE299" s="231">
        <f>IF(N299="základní",J299,0)</f>
        <v>0</v>
      </c>
      <c r="BF299" s="231">
        <f>IF(N299="snížená",J299,0)</f>
        <v>0</v>
      </c>
      <c r="BG299" s="231">
        <f>IF(N299="zákl. přenesená",J299,0)</f>
        <v>0</v>
      </c>
      <c r="BH299" s="231">
        <f>IF(N299="sníž. přenesená",J299,0)</f>
        <v>0</v>
      </c>
      <c r="BI299" s="231">
        <f>IF(N299="nulová",J299,0)</f>
        <v>0</v>
      </c>
      <c r="BJ299" s="23" t="s">
        <v>84</v>
      </c>
      <c r="BK299" s="231">
        <f>ROUND(I299*H299,2)</f>
        <v>0</v>
      </c>
      <c r="BL299" s="23" t="s">
        <v>268</v>
      </c>
      <c r="BM299" s="23" t="s">
        <v>429</v>
      </c>
    </row>
    <row r="300" s="1" customFormat="1">
      <c r="B300" s="45"/>
      <c r="C300" s="73"/>
      <c r="D300" s="234" t="s">
        <v>167</v>
      </c>
      <c r="E300" s="73"/>
      <c r="F300" s="255" t="s">
        <v>430</v>
      </c>
      <c r="G300" s="73"/>
      <c r="H300" s="73"/>
      <c r="I300" s="190"/>
      <c r="J300" s="73"/>
      <c r="K300" s="73"/>
      <c r="L300" s="71"/>
      <c r="M300" s="256"/>
      <c r="N300" s="46"/>
      <c r="O300" s="46"/>
      <c r="P300" s="46"/>
      <c r="Q300" s="46"/>
      <c r="R300" s="46"/>
      <c r="S300" s="46"/>
      <c r="T300" s="94"/>
      <c r="AT300" s="23" t="s">
        <v>167</v>
      </c>
      <c r="AU300" s="23" t="s">
        <v>86</v>
      </c>
    </row>
    <row r="301" s="1" customFormat="1" ht="25.5" customHeight="1">
      <c r="B301" s="45"/>
      <c r="C301" s="220" t="s">
        <v>431</v>
      </c>
      <c r="D301" s="220" t="s">
        <v>148</v>
      </c>
      <c r="E301" s="221" t="s">
        <v>432</v>
      </c>
      <c r="F301" s="222" t="s">
        <v>433</v>
      </c>
      <c r="G301" s="223" t="s">
        <v>256</v>
      </c>
      <c r="H301" s="224">
        <v>1</v>
      </c>
      <c r="I301" s="225"/>
      <c r="J301" s="226">
        <f>ROUND(I301*H301,2)</f>
        <v>0</v>
      </c>
      <c r="K301" s="222" t="s">
        <v>152</v>
      </c>
      <c r="L301" s="71"/>
      <c r="M301" s="227" t="s">
        <v>21</v>
      </c>
      <c r="N301" s="228" t="s">
        <v>47</v>
      </c>
      <c r="O301" s="46"/>
      <c r="P301" s="229">
        <f>O301*H301</f>
        <v>0</v>
      </c>
      <c r="Q301" s="229">
        <v>0</v>
      </c>
      <c r="R301" s="229">
        <f>Q301*H301</f>
        <v>0</v>
      </c>
      <c r="S301" s="229">
        <v>0.034700000000000002</v>
      </c>
      <c r="T301" s="230">
        <f>S301*H301</f>
        <v>0.034700000000000002</v>
      </c>
      <c r="AR301" s="23" t="s">
        <v>268</v>
      </c>
      <c r="AT301" s="23" t="s">
        <v>148</v>
      </c>
      <c r="AU301" s="23" t="s">
        <v>86</v>
      </c>
      <c r="AY301" s="23" t="s">
        <v>145</v>
      </c>
      <c r="BE301" s="231">
        <f>IF(N301="základní",J301,0)</f>
        <v>0</v>
      </c>
      <c r="BF301" s="231">
        <f>IF(N301="snížená",J301,0)</f>
        <v>0</v>
      </c>
      <c r="BG301" s="231">
        <f>IF(N301="zákl. přenesená",J301,0)</f>
        <v>0</v>
      </c>
      <c r="BH301" s="231">
        <f>IF(N301="sníž. přenesená",J301,0)</f>
        <v>0</v>
      </c>
      <c r="BI301" s="231">
        <f>IF(N301="nulová",J301,0)</f>
        <v>0</v>
      </c>
      <c r="BJ301" s="23" t="s">
        <v>84</v>
      </c>
      <c r="BK301" s="231">
        <f>ROUND(I301*H301,2)</f>
        <v>0</v>
      </c>
      <c r="BL301" s="23" t="s">
        <v>268</v>
      </c>
      <c r="BM301" s="23" t="s">
        <v>434</v>
      </c>
    </row>
    <row r="302" s="1" customFormat="1" ht="16.5" customHeight="1">
      <c r="B302" s="45"/>
      <c r="C302" s="220" t="s">
        <v>435</v>
      </c>
      <c r="D302" s="220" t="s">
        <v>148</v>
      </c>
      <c r="E302" s="221" t="s">
        <v>436</v>
      </c>
      <c r="F302" s="222" t="s">
        <v>437</v>
      </c>
      <c r="G302" s="223" t="s">
        <v>256</v>
      </c>
      <c r="H302" s="224">
        <v>3</v>
      </c>
      <c r="I302" s="225"/>
      <c r="J302" s="226">
        <f>ROUND(I302*H302,2)</f>
        <v>0</v>
      </c>
      <c r="K302" s="222" t="s">
        <v>21</v>
      </c>
      <c r="L302" s="71"/>
      <c r="M302" s="227" t="s">
        <v>21</v>
      </c>
      <c r="N302" s="228" t="s">
        <v>47</v>
      </c>
      <c r="O302" s="46"/>
      <c r="P302" s="229">
        <f>O302*H302</f>
        <v>0</v>
      </c>
      <c r="Q302" s="229">
        <v>0</v>
      </c>
      <c r="R302" s="229">
        <f>Q302*H302</f>
        <v>0</v>
      </c>
      <c r="S302" s="229">
        <v>0.034700000000000002</v>
      </c>
      <c r="T302" s="230">
        <f>S302*H302</f>
        <v>0.1041</v>
      </c>
      <c r="AR302" s="23" t="s">
        <v>268</v>
      </c>
      <c r="AT302" s="23" t="s">
        <v>148</v>
      </c>
      <c r="AU302" s="23" t="s">
        <v>86</v>
      </c>
      <c r="AY302" s="23" t="s">
        <v>145</v>
      </c>
      <c r="BE302" s="231">
        <f>IF(N302="základní",J302,0)</f>
        <v>0</v>
      </c>
      <c r="BF302" s="231">
        <f>IF(N302="snížená",J302,0)</f>
        <v>0</v>
      </c>
      <c r="BG302" s="231">
        <f>IF(N302="zákl. přenesená",J302,0)</f>
        <v>0</v>
      </c>
      <c r="BH302" s="231">
        <f>IF(N302="sníž. přenesená",J302,0)</f>
        <v>0</v>
      </c>
      <c r="BI302" s="231">
        <f>IF(N302="nulová",J302,0)</f>
        <v>0</v>
      </c>
      <c r="BJ302" s="23" t="s">
        <v>84</v>
      </c>
      <c r="BK302" s="231">
        <f>ROUND(I302*H302,2)</f>
        <v>0</v>
      </c>
      <c r="BL302" s="23" t="s">
        <v>268</v>
      </c>
      <c r="BM302" s="23" t="s">
        <v>438</v>
      </c>
    </row>
    <row r="303" s="1" customFormat="1" ht="25.5" customHeight="1">
      <c r="B303" s="45"/>
      <c r="C303" s="220" t="s">
        <v>439</v>
      </c>
      <c r="D303" s="220" t="s">
        <v>148</v>
      </c>
      <c r="E303" s="221" t="s">
        <v>440</v>
      </c>
      <c r="F303" s="222" t="s">
        <v>441</v>
      </c>
      <c r="G303" s="223" t="s">
        <v>256</v>
      </c>
      <c r="H303" s="224">
        <v>1</v>
      </c>
      <c r="I303" s="225"/>
      <c r="J303" s="226">
        <f>ROUND(I303*H303,2)</f>
        <v>0</v>
      </c>
      <c r="K303" s="222" t="s">
        <v>152</v>
      </c>
      <c r="L303" s="71"/>
      <c r="M303" s="227" t="s">
        <v>21</v>
      </c>
      <c r="N303" s="228" t="s">
        <v>47</v>
      </c>
      <c r="O303" s="46"/>
      <c r="P303" s="229">
        <f>O303*H303</f>
        <v>0</v>
      </c>
      <c r="Q303" s="229">
        <v>0.0147</v>
      </c>
      <c r="R303" s="229">
        <f>Q303*H303</f>
        <v>0.0147</v>
      </c>
      <c r="S303" s="229">
        <v>0</v>
      </c>
      <c r="T303" s="230">
        <f>S303*H303</f>
        <v>0</v>
      </c>
      <c r="AR303" s="23" t="s">
        <v>268</v>
      </c>
      <c r="AT303" s="23" t="s">
        <v>148</v>
      </c>
      <c r="AU303" s="23" t="s">
        <v>86</v>
      </c>
      <c r="AY303" s="23" t="s">
        <v>145</v>
      </c>
      <c r="BE303" s="231">
        <f>IF(N303="základní",J303,0)</f>
        <v>0</v>
      </c>
      <c r="BF303" s="231">
        <f>IF(N303="snížená",J303,0)</f>
        <v>0</v>
      </c>
      <c r="BG303" s="231">
        <f>IF(N303="zákl. přenesená",J303,0)</f>
        <v>0</v>
      </c>
      <c r="BH303" s="231">
        <f>IF(N303="sníž. přenesená",J303,0)</f>
        <v>0</v>
      </c>
      <c r="BI303" s="231">
        <f>IF(N303="nulová",J303,0)</f>
        <v>0</v>
      </c>
      <c r="BJ303" s="23" t="s">
        <v>84</v>
      </c>
      <c r="BK303" s="231">
        <f>ROUND(I303*H303,2)</f>
        <v>0</v>
      </c>
      <c r="BL303" s="23" t="s">
        <v>268</v>
      </c>
      <c r="BM303" s="23" t="s">
        <v>442</v>
      </c>
    </row>
    <row r="304" s="1" customFormat="1" ht="25.5" customHeight="1">
      <c r="B304" s="45"/>
      <c r="C304" s="220" t="s">
        <v>443</v>
      </c>
      <c r="D304" s="220" t="s">
        <v>148</v>
      </c>
      <c r="E304" s="221" t="s">
        <v>444</v>
      </c>
      <c r="F304" s="222" t="s">
        <v>445</v>
      </c>
      <c r="G304" s="223" t="s">
        <v>305</v>
      </c>
      <c r="H304" s="224">
        <v>0.73399999999999999</v>
      </c>
      <c r="I304" s="225"/>
      <c r="J304" s="226">
        <f>ROUND(I304*H304,2)</f>
        <v>0</v>
      </c>
      <c r="K304" s="222" t="s">
        <v>152</v>
      </c>
      <c r="L304" s="71"/>
      <c r="M304" s="227" t="s">
        <v>21</v>
      </c>
      <c r="N304" s="228" t="s">
        <v>47</v>
      </c>
      <c r="O304" s="46"/>
      <c r="P304" s="229">
        <f>O304*H304</f>
        <v>0</v>
      </c>
      <c r="Q304" s="229">
        <v>0</v>
      </c>
      <c r="R304" s="229">
        <f>Q304*H304</f>
        <v>0</v>
      </c>
      <c r="S304" s="229">
        <v>0</v>
      </c>
      <c r="T304" s="230">
        <f>S304*H304</f>
        <v>0</v>
      </c>
      <c r="AR304" s="23" t="s">
        <v>268</v>
      </c>
      <c r="AT304" s="23" t="s">
        <v>148</v>
      </c>
      <c r="AU304" s="23" t="s">
        <v>86</v>
      </c>
      <c r="AY304" s="23" t="s">
        <v>145</v>
      </c>
      <c r="BE304" s="231">
        <f>IF(N304="základní",J304,0)</f>
        <v>0</v>
      </c>
      <c r="BF304" s="231">
        <f>IF(N304="snížená",J304,0)</f>
        <v>0</v>
      </c>
      <c r="BG304" s="231">
        <f>IF(N304="zákl. přenesená",J304,0)</f>
        <v>0</v>
      </c>
      <c r="BH304" s="231">
        <f>IF(N304="sníž. přenesená",J304,0)</f>
        <v>0</v>
      </c>
      <c r="BI304" s="231">
        <f>IF(N304="nulová",J304,0)</f>
        <v>0</v>
      </c>
      <c r="BJ304" s="23" t="s">
        <v>84</v>
      </c>
      <c r="BK304" s="231">
        <f>ROUND(I304*H304,2)</f>
        <v>0</v>
      </c>
      <c r="BL304" s="23" t="s">
        <v>268</v>
      </c>
      <c r="BM304" s="23" t="s">
        <v>446</v>
      </c>
    </row>
    <row r="305" s="1" customFormat="1" ht="16.5" customHeight="1">
      <c r="B305" s="45"/>
      <c r="C305" s="220" t="s">
        <v>447</v>
      </c>
      <c r="D305" s="220" t="s">
        <v>148</v>
      </c>
      <c r="E305" s="221" t="s">
        <v>448</v>
      </c>
      <c r="F305" s="222" t="s">
        <v>449</v>
      </c>
      <c r="G305" s="223" t="s">
        <v>256</v>
      </c>
      <c r="H305" s="224">
        <v>15</v>
      </c>
      <c r="I305" s="225"/>
      <c r="J305" s="226">
        <f>ROUND(I305*H305,2)</f>
        <v>0</v>
      </c>
      <c r="K305" s="222" t="s">
        <v>152</v>
      </c>
      <c r="L305" s="71"/>
      <c r="M305" s="227" t="s">
        <v>21</v>
      </c>
      <c r="N305" s="228" t="s">
        <v>47</v>
      </c>
      <c r="O305" s="46"/>
      <c r="P305" s="229">
        <f>O305*H305</f>
        <v>0</v>
      </c>
      <c r="Q305" s="229">
        <v>0</v>
      </c>
      <c r="R305" s="229">
        <f>Q305*H305</f>
        <v>0</v>
      </c>
      <c r="S305" s="229">
        <v>0.00156</v>
      </c>
      <c r="T305" s="230">
        <f>S305*H305</f>
        <v>0.023400000000000001</v>
      </c>
      <c r="AR305" s="23" t="s">
        <v>268</v>
      </c>
      <c r="AT305" s="23" t="s">
        <v>148</v>
      </c>
      <c r="AU305" s="23" t="s">
        <v>86</v>
      </c>
      <c r="AY305" s="23" t="s">
        <v>145</v>
      </c>
      <c r="BE305" s="231">
        <f>IF(N305="základní",J305,0)</f>
        <v>0</v>
      </c>
      <c r="BF305" s="231">
        <f>IF(N305="snížená",J305,0)</f>
        <v>0</v>
      </c>
      <c r="BG305" s="231">
        <f>IF(N305="zákl. přenesená",J305,0)</f>
        <v>0</v>
      </c>
      <c r="BH305" s="231">
        <f>IF(N305="sníž. přenesená",J305,0)</f>
        <v>0</v>
      </c>
      <c r="BI305" s="231">
        <f>IF(N305="nulová",J305,0)</f>
        <v>0</v>
      </c>
      <c r="BJ305" s="23" t="s">
        <v>84</v>
      </c>
      <c r="BK305" s="231">
        <f>ROUND(I305*H305,2)</f>
        <v>0</v>
      </c>
      <c r="BL305" s="23" t="s">
        <v>268</v>
      </c>
      <c r="BM305" s="23" t="s">
        <v>450</v>
      </c>
    </row>
    <row r="306" s="1" customFormat="1" ht="25.5" customHeight="1">
      <c r="B306" s="45"/>
      <c r="C306" s="220" t="s">
        <v>451</v>
      </c>
      <c r="D306" s="220" t="s">
        <v>148</v>
      </c>
      <c r="E306" s="221" t="s">
        <v>452</v>
      </c>
      <c r="F306" s="222" t="s">
        <v>453</v>
      </c>
      <c r="G306" s="223" t="s">
        <v>256</v>
      </c>
      <c r="H306" s="224">
        <v>1</v>
      </c>
      <c r="I306" s="225"/>
      <c r="J306" s="226">
        <f>ROUND(I306*H306,2)</f>
        <v>0</v>
      </c>
      <c r="K306" s="222" t="s">
        <v>152</v>
      </c>
      <c r="L306" s="71"/>
      <c r="M306" s="227" t="s">
        <v>21</v>
      </c>
      <c r="N306" s="228" t="s">
        <v>47</v>
      </c>
      <c r="O306" s="46"/>
      <c r="P306" s="229">
        <f>O306*H306</f>
        <v>0</v>
      </c>
      <c r="Q306" s="229">
        <v>0.0019599999999999999</v>
      </c>
      <c r="R306" s="229">
        <f>Q306*H306</f>
        <v>0.0019599999999999999</v>
      </c>
      <c r="S306" s="229">
        <v>0</v>
      </c>
      <c r="T306" s="230">
        <f>S306*H306</f>
        <v>0</v>
      </c>
      <c r="AR306" s="23" t="s">
        <v>268</v>
      </c>
      <c r="AT306" s="23" t="s">
        <v>148</v>
      </c>
      <c r="AU306" s="23" t="s">
        <v>86</v>
      </c>
      <c r="AY306" s="23" t="s">
        <v>145</v>
      </c>
      <c r="BE306" s="231">
        <f>IF(N306="základní",J306,0)</f>
        <v>0</v>
      </c>
      <c r="BF306" s="231">
        <f>IF(N306="snížená",J306,0)</f>
        <v>0</v>
      </c>
      <c r="BG306" s="231">
        <f>IF(N306="zákl. přenesená",J306,0)</f>
        <v>0</v>
      </c>
      <c r="BH306" s="231">
        <f>IF(N306="sníž. přenesená",J306,0)</f>
        <v>0</v>
      </c>
      <c r="BI306" s="231">
        <f>IF(N306="nulová",J306,0)</f>
        <v>0</v>
      </c>
      <c r="BJ306" s="23" t="s">
        <v>84</v>
      </c>
      <c r="BK306" s="231">
        <f>ROUND(I306*H306,2)</f>
        <v>0</v>
      </c>
      <c r="BL306" s="23" t="s">
        <v>268</v>
      </c>
      <c r="BM306" s="23" t="s">
        <v>454</v>
      </c>
    </row>
    <row r="307" s="1" customFormat="1">
      <c r="B307" s="45"/>
      <c r="C307" s="73"/>
      <c r="D307" s="234" t="s">
        <v>167</v>
      </c>
      <c r="E307" s="73"/>
      <c r="F307" s="255" t="s">
        <v>455</v>
      </c>
      <c r="G307" s="73"/>
      <c r="H307" s="73"/>
      <c r="I307" s="190"/>
      <c r="J307" s="73"/>
      <c r="K307" s="73"/>
      <c r="L307" s="71"/>
      <c r="M307" s="256"/>
      <c r="N307" s="46"/>
      <c r="O307" s="46"/>
      <c r="P307" s="46"/>
      <c r="Q307" s="46"/>
      <c r="R307" s="46"/>
      <c r="S307" s="46"/>
      <c r="T307" s="94"/>
      <c r="AT307" s="23" t="s">
        <v>167</v>
      </c>
      <c r="AU307" s="23" t="s">
        <v>86</v>
      </c>
    </row>
    <row r="308" s="1" customFormat="1" ht="25.5" customHeight="1">
      <c r="B308" s="45"/>
      <c r="C308" s="220" t="s">
        <v>456</v>
      </c>
      <c r="D308" s="220" t="s">
        <v>148</v>
      </c>
      <c r="E308" s="221" t="s">
        <v>457</v>
      </c>
      <c r="F308" s="222" t="s">
        <v>458</v>
      </c>
      <c r="G308" s="223" t="s">
        <v>256</v>
      </c>
      <c r="H308" s="224">
        <v>13</v>
      </c>
      <c r="I308" s="225"/>
      <c r="J308" s="226">
        <f>ROUND(I308*H308,2)</f>
        <v>0</v>
      </c>
      <c r="K308" s="222" t="s">
        <v>152</v>
      </c>
      <c r="L308" s="71"/>
      <c r="M308" s="227" t="s">
        <v>21</v>
      </c>
      <c r="N308" s="228" t="s">
        <v>47</v>
      </c>
      <c r="O308" s="46"/>
      <c r="P308" s="229">
        <f>O308*H308</f>
        <v>0</v>
      </c>
      <c r="Q308" s="229">
        <v>0.0028400000000000001</v>
      </c>
      <c r="R308" s="229">
        <f>Q308*H308</f>
        <v>0.036920000000000001</v>
      </c>
      <c r="S308" s="229">
        <v>0</v>
      </c>
      <c r="T308" s="230">
        <f>S308*H308</f>
        <v>0</v>
      </c>
      <c r="AR308" s="23" t="s">
        <v>268</v>
      </c>
      <c r="AT308" s="23" t="s">
        <v>148</v>
      </c>
      <c r="AU308" s="23" t="s">
        <v>86</v>
      </c>
      <c r="AY308" s="23" t="s">
        <v>145</v>
      </c>
      <c r="BE308" s="231">
        <f>IF(N308="základní",J308,0)</f>
        <v>0</v>
      </c>
      <c r="BF308" s="231">
        <f>IF(N308="snížená",J308,0)</f>
        <v>0</v>
      </c>
      <c r="BG308" s="231">
        <f>IF(N308="zákl. přenesená",J308,0)</f>
        <v>0</v>
      </c>
      <c r="BH308" s="231">
        <f>IF(N308="sníž. přenesená",J308,0)</f>
        <v>0</v>
      </c>
      <c r="BI308" s="231">
        <f>IF(N308="nulová",J308,0)</f>
        <v>0</v>
      </c>
      <c r="BJ308" s="23" t="s">
        <v>84</v>
      </c>
      <c r="BK308" s="231">
        <f>ROUND(I308*H308,2)</f>
        <v>0</v>
      </c>
      <c r="BL308" s="23" t="s">
        <v>268</v>
      </c>
      <c r="BM308" s="23" t="s">
        <v>459</v>
      </c>
    </row>
    <row r="309" s="1" customFormat="1">
      <c r="B309" s="45"/>
      <c r="C309" s="73"/>
      <c r="D309" s="234" t="s">
        <v>167</v>
      </c>
      <c r="E309" s="73"/>
      <c r="F309" s="255" t="s">
        <v>460</v>
      </c>
      <c r="G309" s="73"/>
      <c r="H309" s="73"/>
      <c r="I309" s="190"/>
      <c r="J309" s="73"/>
      <c r="K309" s="73"/>
      <c r="L309" s="71"/>
      <c r="M309" s="256"/>
      <c r="N309" s="46"/>
      <c r="O309" s="46"/>
      <c r="P309" s="46"/>
      <c r="Q309" s="46"/>
      <c r="R309" s="46"/>
      <c r="S309" s="46"/>
      <c r="T309" s="94"/>
      <c r="AT309" s="23" t="s">
        <v>167</v>
      </c>
      <c r="AU309" s="23" t="s">
        <v>86</v>
      </c>
    </row>
    <row r="310" s="1" customFormat="1" ht="16.5" customHeight="1">
      <c r="B310" s="45"/>
      <c r="C310" s="220" t="s">
        <v>461</v>
      </c>
      <c r="D310" s="220" t="s">
        <v>148</v>
      </c>
      <c r="E310" s="221" t="s">
        <v>462</v>
      </c>
      <c r="F310" s="222" t="s">
        <v>463</v>
      </c>
      <c r="G310" s="223" t="s">
        <v>294</v>
      </c>
      <c r="H310" s="224">
        <v>3</v>
      </c>
      <c r="I310" s="225"/>
      <c r="J310" s="226">
        <f>ROUND(I310*H310,2)</f>
        <v>0</v>
      </c>
      <c r="K310" s="222" t="s">
        <v>152</v>
      </c>
      <c r="L310" s="71"/>
      <c r="M310" s="227" t="s">
        <v>21</v>
      </c>
      <c r="N310" s="228" t="s">
        <v>47</v>
      </c>
      <c r="O310" s="46"/>
      <c r="P310" s="229">
        <f>O310*H310</f>
        <v>0</v>
      </c>
      <c r="Q310" s="229">
        <v>0.00012</v>
      </c>
      <c r="R310" s="229">
        <f>Q310*H310</f>
        <v>0.00036000000000000002</v>
      </c>
      <c r="S310" s="229">
        <v>0</v>
      </c>
      <c r="T310" s="230">
        <f>S310*H310</f>
        <v>0</v>
      </c>
      <c r="AR310" s="23" t="s">
        <v>268</v>
      </c>
      <c r="AT310" s="23" t="s">
        <v>148</v>
      </c>
      <c r="AU310" s="23" t="s">
        <v>86</v>
      </c>
      <c r="AY310" s="23" t="s">
        <v>145</v>
      </c>
      <c r="BE310" s="231">
        <f>IF(N310="základní",J310,0)</f>
        <v>0</v>
      </c>
      <c r="BF310" s="231">
        <f>IF(N310="snížená",J310,0)</f>
        <v>0</v>
      </c>
      <c r="BG310" s="231">
        <f>IF(N310="zákl. přenesená",J310,0)</f>
        <v>0</v>
      </c>
      <c r="BH310" s="231">
        <f>IF(N310="sníž. přenesená",J310,0)</f>
        <v>0</v>
      </c>
      <c r="BI310" s="231">
        <f>IF(N310="nulová",J310,0)</f>
        <v>0</v>
      </c>
      <c r="BJ310" s="23" t="s">
        <v>84</v>
      </c>
      <c r="BK310" s="231">
        <f>ROUND(I310*H310,2)</f>
        <v>0</v>
      </c>
      <c r="BL310" s="23" t="s">
        <v>268</v>
      </c>
      <c r="BM310" s="23" t="s">
        <v>464</v>
      </c>
    </row>
    <row r="311" s="1" customFormat="1">
      <c r="B311" s="45"/>
      <c r="C311" s="73"/>
      <c r="D311" s="234" t="s">
        <v>167</v>
      </c>
      <c r="E311" s="73"/>
      <c r="F311" s="255" t="s">
        <v>465</v>
      </c>
      <c r="G311" s="73"/>
      <c r="H311" s="73"/>
      <c r="I311" s="190"/>
      <c r="J311" s="73"/>
      <c r="K311" s="73"/>
      <c r="L311" s="71"/>
      <c r="M311" s="256"/>
      <c r="N311" s="46"/>
      <c r="O311" s="46"/>
      <c r="P311" s="46"/>
      <c r="Q311" s="46"/>
      <c r="R311" s="46"/>
      <c r="S311" s="46"/>
      <c r="T311" s="94"/>
      <c r="AT311" s="23" t="s">
        <v>167</v>
      </c>
      <c r="AU311" s="23" t="s">
        <v>86</v>
      </c>
    </row>
    <row r="312" s="1" customFormat="1" ht="16.5" customHeight="1">
      <c r="B312" s="45"/>
      <c r="C312" s="267" t="s">
        <v>466</v>
      </c>
      <c r="D312" s="267" t="s">
        <v>263</v>
      </c>
      <c r="E312" s="268" t="s">
        <v>467</v>
      </c>
      <c r="F312" s="269" t="s">
        <v>468</v>
      </c>
      <c r="G312" s="270" t="s">
        <v>294</v>
      </c>
      <c r="H312" s="271">
        <v>3</v>
      </c>
      <c r="I312" s="272"/>
      <c r="J312" s="273">
        <f>ROUND(I312*H312,2)</f>
        <v>0</v>
      </c>
      <c r="K312" s="269" t="s">
        <v>21</v>
      </c>
      <c r="L312" s="274"/>
      <c r="M312" s="275" t="s">
        <v>21</v>
      </c>
      <c r="N312" s="276" t="s">
        <v>47</v>
      </c>
      <c r="O312" s="46"/>
      <c r="P312" s="229">
        <f>O312*H312</f>
        <v>0</v>
      </c>
      <c r="Q312" s="229">
        <v>0.0026199999999999999</v>
      </c>
      <c r="R312" s="229">
        <f>Q312*H312</f>
        <v>0.0078599999999999989</v>
      </c>
      <c r="S312" s="229">
        <v>0</v>
      </c>
      <c r="T312" s="230">
        <f>S312*H312</f>
        <v>0</v>
      </c>
      <c r="AR312" s="23" t="s">
        <v>368</v>
      </c>
      <c r="AT312" s="23" t="s">
        <v>263</v>
      </c>
      <c r="AU312" s="23" t="s">
        <v>86</v>
      </c>
      <c r="AY312" s="23" t="s">
        <v>145</v>
      </c>
      <c r="BE312" s="231">
        <f>IF(N312="základní",J312,0)</f>
        <v>0</v>
      </c>
      <c r="BF312" s="231">
        <f>IF(N312="snížená",J312,0)</f>
        <v>0</v>
      </c>
      <c r="BG312" s="231">
        <f>IF(N312="zákl. přenesená",J312,0)</f>
        <v>0</v>
      </c>
      <c r="BH312" s="231">
        <f>IF(N312="sníž. přenesená",J312,0)</f>
        <v>0</v>
      </c>
      <c r="BI312" s="231">
        <f>IF(N312="nulová",J312,0)</f>
        <v>0</v>
      </c>
      <c r="BJ312" s="23" t="s">
        <v>84</v>
      </c>
      <c r="BK312" s="231">
        <f>ROUND(I312*H312,2)</f>
        <v>0</v>
      </c>
      <c r="BL312" s="23" t="s">
        <v>268</v>
      </c>
      <c r="BM312" s="23" t="s">
        <v>469</v>
      </c>
    </row>
    <row r="313" s="1" customFormat="1" ht="16.5" customHeight="1">
      <c r="B313" s="45"/>
      <c r="C313" s="220" t="s">
        <v>470</v>
      </c>
      <c r="D313" s="220" t="s">
        <v>148</v>
      </c>
      <c r="E313" s="221" t="s">
        <v>471</v>
      </c>
      <c r="F313" s="222" t="s">
        <v>472</v>
      </c>
      <c r="G313" s="223" t="s">
        <v>294</v>
      </c>
      <c r="H313" s="224">
        <v>13</v>
      </c>
      <c r="I313" s="225"/>
      <c r="J313" s="226">
        <f>ROUND(I313*H313,2)</f>
        <v>0</v>
      </c>
      <c r="K313" s="222" t="s">
        <v>152</v>
      </c>
      <c r="L313" s="71"/>
      <c r="M313" s="227" t="s">
        <v>21</v>
      </c>
      <c r="N313" s="228" t="s">
        <v>47</v>
      </c>
      <c r="O313" s="46"/>
      <c r="P313" s="229">
        <f>O313*H313</f>
        <v>0</v>
      </c>
      <c r="Q313" s="229">
        <v>0</v>
      </c>
      <c r="R313" s="229">
        <f>Q313*H313</f>
        <v>0</v>
      </c>
      <c r="S313" s="229">
        <v>0.00084999999999999995</v>
      </c>
      <c r="T313" s="230">
        <f>S313*H313</f>
        <v>0.011049999999999999</v>
      </c>
      <c r="AR313" s="23" t="s">
        <v>268</v>
      </c>
      <c r="AT313" s="23" t="s">
        <v>148</v>
      </c>
      <c r="AU313" s="23" t="s">
        <v>86</v>
      </c>
      <c r="AY313" s="23" t="s">
        <v>145</v>
      </c>
      <c r="BE313" s="231">
        <f>IF(N313="základní",J313,0)</f>
        <v>0</v>
      </c>
      <c r="BF313" s="231">
        <f>IF(N313="snížená",J313,0)</f>
        <v>0</v>
      </c>
      <c r="BG313" s="231">
        <f>IF(N313="zákl. přenesená",J313,0)</f>
        <v>0</v>
      </c>
      <c r="BH313" s="231">
        <f>IF(N313="sníž. přenesená",J313,0)</f>
        <v>0</v>
      </c>
      <c r="BI313" s="231">
        <f>IF(N313="nulová",J313,0)</f>
        <v>0</v>
      </c>
      <c r="BJ313" s="23" t="s">
        <v>84</v>
      </c>
      <c r="BK313" s="231">
        <f>ROUND(I313*H313,2)</f>
        <v>0</v>
      </c>
      <c r="BL313" s="23" t="s">
        <v>268</v>
      </c>
      <c r="BM313" s="23" t="s">
        <v>473</v>
      </c>
    </row>
    <row r="314" s="1" customFormat="1" ht="16.5" customHeight="1">
      <c r="B314" s="45"/>
      <c r="C314" s="220" t="s">
        <v>474</v>
      </c>
      <c r="D314" s="220" t="s">
        <v>148</v>
      </c>
      <c r="E314" s="221" t="s">
        <v>475</v>
      </c>
      <c r="F314" s="222" t="s">
        <v>476</v>
      </c>
      <c r="G314" s="223" t="s">
        <v>294</v>
      </c>
      <c r="H314" s="224">
        <v>13</v>
      </c>
      <c r="I314" s="225"/>
      <c r="J314" s="226">
        <f>ROUND(I314*H314,2)</f>
        <v>0</v>
      </c>
      <c r="K314" s="222" t="s">
        <v>152</v>
      </c>
      <c r="L314" s="71"/>
      <c r="M314" s="227" t="s">
        <v>21</v>
      </c>
      <c r="N314" s="228" t="s">
        <v>47</v>
      </c>
      <c r="O314" s="46"/>
      <c r="P314" s="229">
        <f>O314*H314</f>
        <v>0</v>
      </c>
      <c r="Q314" s="229">
        <v>0.00023000000000000001</v>
      </c>
      <c r="R314" s="229">
        <f>Q314*H314</f>
        <v>0.00299</v>
      </c>
      <c r="S314" s="229">
        <v>0</v>
      </c>
      <c r="T314" s="230">
        <f>S314*H314</f>
        <v>0</v>
      </c>
      <c r="AR314" s="23" t="s">
        <v>268</v>
      </c>
      <c r="AT314" s="23" t="s">
        <v>148</v>
      </c>
      <c r="AU314" s="23" t="s">
        <v>86</v>
      </c>
      <c r="AY314" s="23" t="s">
        <v>145</v>
      </c>
      <c r="BE314" s="231">
        <f>IF(N314="základní",J314,0)</f>
        <v>0</v>
      </c>
      <c r="BF314" s="231">
        <f>IF(N314="snížená",J314,0)</f>
        <v>0</v>
      </c>
      <c r="BG314" s="231">
        <f>IF(N314="zákl. přenesená",J314,0)</f>
        <v>0</v>
      </c>
      <c r="BH314" s="231">
        <f>IF(N314="sníž. přenesená",J314,0)</f>
        <v>0</v>
      </c>
      <c r="BI314" s="231">
        <f>IF(N314="nulová",J314,0)</f>
        <v>0</v>
      </c>
      <c r="BJ314" s="23" t="s">
        <v>84</v>
      </c>
      <c r="BK314" s="231">
        <f>ROUND(I314*H314,2)</f>
        <v>0</v>
      </c>
      <c r="BL314" s="23" t="s">
        <v>268</v>
      </c>
      <c r="BM314" s="23" t="s">
        <v>477</v>
      </c>
    </row>
    <row r="315" s="1" customFormat="1">
      <c r="B315" s="45"/>
      <c r="C315" s="73"/>
      <c r="D315" s="234" t="s">
        <v>167</v>
      </c>
      <c r="E315" s="73"/>
      <c r="F315" s="255" t="s">
        <v>478</v>
      </c>
      <c r="G315" s="73"/>
      <c r="H315" s="73"/>
      <c r="I315" s="190"/>
      <c r="J315" s="73"/>
      <c r="K315" s="73"/>
      <c r="L315" s="71"/>
      <c r="M315" s="256"/>
      <c r="N315" s="46"/>
      <c r="O315" s="46"/>
      <c r="P315" s="46"/>
      <c r="Q315" s="46"/>
      <c r="R315" s="46"/>
      <c r="S315" s="46"/>
      <c r="T315" s="94"/>
      <c r="AT315" s="23" t="s">
        <v>167</v>
      </c>
      <c r="AU315" s="23" t="s">
        <v>86</v>
      </c>
    </row>
    <row r="316" s="1" customFormat="1" ht="25.5" customHeight="1">
      <c r="B316" s="45"/>
      <c r="C316" s="220" t="s">
        <v>479</v>
      </c>
      <c r="D316" s="220" t="s">
        <v>148</v>
      </c>
      <c r="E316" s="221" t="s">
        <v>480</v>
      </c>
      <c r="F316" s="222" t="s">
        <v>481</v>
      </c>
      <c r="G316" s="223" t="s">
        <v>294</v>
      </c>
      <c r="H316" s="224">
        <v>1</v>
      </c>
      <c r="I316" s="225"/>
      <c r="J316" s="226">
        <f>ROUND(I316*H316,2)</f>
        <v>0</v>
      </c>
      <c r="K316" s="222" t="s">
        <v>152</v>
      </c>
      <c r="L316" s="71"/>
      <c r="M316" s="227" t="s">
        <v>21</v>
      </c>
      <c r="N316" s="228" t="s">
        <v>47</v>
      </c>
      <c r="O316" s="46"/>
      <c r="P316" s="229">
        <f>O316*H316</f>
        <v>0</v>
      </c>
      <c r="Q316" s="229">
        <v>0.00075000000000000002</v>
      </c>
      <c r="R316" s="229">
        <f>Q316*H316</f>
        <v>0.00075000000000000002</v>
      </c>
      <c r="S316" s="229">
        <v>0</v>
      </c>
      <c r="T316" s="230">
        <f>S316*H316</f>
        <v>0</v>
      </c>
      <c r="AR316" s="23" t="s">
        <v>268</v>
      </c>
      <c r="AT316" s="23" t="s">
        <v>148</v>
      </c>
      <c r="AU316" s="23" t="s">
        <v>86</v>
      </c>
      <c r="AY316" s="23" t="s">
        <v>145</v>
      </c>
      <c r="BE316" s="231">
        <f>IF(N316="základní",J316,0)</f>
        <v>0</v>
      </c>
      <c r="BF316" s="231">
        <f>IF(N316="snížená",J316,0)</f>
        <v>0</v>
      </c>
      <c r="BG316" s="231">
        <f>IF(N316="zákl. přenesená",J316,0)</f>
        <v>0</v>
      </c>
      <c r="BH316" s="231">
        <f>IF(N316="sníž. přenesená",J316,0)</f>
        <v>0</v>
      </c>
      <c r="BI316" s="231">
        <f>IF(N316="nulová",J316,0)</f>
        <v>0</v>
      </c>
      <c r="BJ316" s="23" t="s">
        <v>84</v>
      </c>
      <c r="BK316" s="231">
        <f>ROUND(I316*H316,2)</f>
        <v>0</v>
      </c>
      <c r="BL316" s="23" t="s">
        <v>268</v>
      </c>
      <c r="BM316" s="23" t="s">
        <v>482</v>
      </c>
    </row>
    <row r="317" s="1" customFormat="1">
      <c r="B317" s="45"/>
      <c r="C317" s="73"/>
      <c r="D317" s="234" t="s">
        <v>167</v>
      </c>
      <c r="E317" s="73"/>
      <c r="F317" s="255" t="s">
        <v>478</v>
      </c>
      <c r="G317" s="73"/>
      <c r="H317" s="73"/>
      <c r="I317" s="190"/>
      <c r="J317" s="73"/>
      <c r="K317" s="73"/>
      <c r="L317" s="71"/>
      <c r="M317" s="256"/>
      <c r="N317" s="46"/>
      <c r="O317" s="46"/>
      <c r="P317" s="46"/>
      <c r="Q317" s="46"/>
      <c r="R317" s="46"/>
      <c r="S317" s="46"/>
      <c r="T317" s="94"/>
      <c r="AT317" s="23" t="s">
        <v>167</v>
      </c>
      <c r="AU317" s="23" t="s">
        <v>86</v>
      </c>
    </row>
    <row r="318" s="1" customFormat="1" ht="16.5" customHeight="1">
      <c r="B318" s="45"/>
      <c r="C318" s="220" t="s">
        <v>483</v>
      </c>
      <c r="D318" s="220" t="s">
        <v>148</v>
      </c>
      <c r="E318" s="221" t="s">
        <v>484</v>
      </c>
      <c r="F318" s="222" t="s">
        <v>485</v>
      </c>
      <c r="G318" s="223" t="s">
        <v>294</v>
      </c>
      <c r="H318" s="224">
        <v>6</v>
      </c>
      <c r="I318" s="225"/>
      <c r="J318" s="226">
        <f>ROUND(I318*H318,2)</f>
        <v>0</v>
      </c>
      <c r="K318" s="222" t="s">
        <v>152</v>
      </c>
      <c r="L318" s="71"/>
      <c r="M318" s="227" t="s">
        <v>21</v>
      </c>
      <c r="N318" s="228" t="s">
        <v>47</v>
      </c>
      <c r="O318" s="46"/>
      <c r="P318" s="229">
        <f>O318*H318</f>
        <v>0</v>
      </c>
      <c r="Q318" s="229">
        <v>0.00031</v>
      </c>
      <c r="R318" s="229">
        <f>Q318*H318</f>
        <v>0.0018600000000000001</v>
      </c>
      <c r="S318" s="229">
        <v>0</v>
      </c>
      <c r="T318" s="230">
        <f>S318*H318</f>
        <v>0</v>
      </c>
      <c r="AR318" s="23" t="s">
        <v>268</v>
      </c>
      <c r="AT318" s="23" t="s">
        <v>148</v>
      </c>
      <c r="AU318" s="23" t="s">
        <v>86</v>
      </c>
      <c r="AY318" s="23" t="s">
        <v>145</v>
      </c>
      <c r="BE318" s="231">
        <f>IF(N318="základní",J318,0)</f>
        <v>0</v>
      </c>
      <c r="BF318" s="231">
        <f>IF(N318="snížená",J318,0)</f>
        <v>0</v>
      </c>
      <c r="BG318" s="231">
        <f>IF(N318="zákl. přenesená",J318,0)</f>
        <v>0</v>
      </c>
      <c r="BH318" s="231">
        <f>IF(N318="sníž. přenesená",J318,0)</f>
        <v>0</v>
      </c>
      <c r="BI318" s="231">
        <f>IF(N318="nulová",J318,0)</f>
        <v>0</v>
      </c>
      <c r="BJ318" s="23" t="s">
        <v>84</v>
      </c>
      <c r="BK318" s="231">
        <f>ROUND(I318*H318,2)</f>
        <v>0</v>
      </c>
      <c r="BL318" s="23" t="s">
        <v>268</v>
      </c>
      <c r="BM318" s="23" t="s">
        <v>486</v>
      </c>
    </row>
    <row r="319" s="10" customFormat="1" ht="29.88" customHeight="1">
      <c r="B319" s="204"/>
      <c r="C319" s="205"/>
      <c r="D319" s="206" t="s">
        <v>75</v>
      </c>
      <c r="E319" s="218" t="s">
        <v>487</v>
      </c>
      <c r="F319" s="218" t="s">
        <v>488</v>
      </c>
      <c r="G319" s="205"/>
      <c r="H319" s="205"/>
      <c r="I319" s="208"/>
      <c r="J319" s="219">
        <f>BK319</f>
        <v>0</v>
      </c>
      <c r="K319" s="205"/>
      <c r="L319" s="210"/>
      <c r="M319" s="211"/>
      <c r="N319" s="212"/>
      <c r="O319" s="212"/>
      <c r="P319" s="213">
        <f>SUM(P320:P325)</f>
        <v>0</v>
      </c>
      <c r="Q319" s="212"/>
      <c r="R319" s="213">
        <f>SUM(R320:R325)</f>
        <v>0.1196</v>
      </c>
      <c r="S319" s="212"/>
      <c r="T319" s="214">
        <f>SUM(T320:T325)</f>
        <v>0</v>
      </c>
      <c r="AR319" s="215" t="s">
        <v>86</v>
      </c>
      <c r="AT319" s="216" t="s">
        <v>75</v>
      </c>
      <c r="AU319" s="216" t="s">
        <v>84</v>
      </c>
      <c r="AY319" s="215" t="s">
        <v>145</v>
      </c>
      <c r="BK319" s="217">
        <f>SUM(BK320:BK325)</f>
        <v>0</v>
      </c>
    </row>
    <row r="320" s="1" customFormat="1" ht="25.5" customHeight="1">
      <c r="B320" s="45"/>
      <c r="C320" s="220" t="s">
        <v>489</v>
      </c>
      <c r="D320" s="220" t="s">
        <v>148</v>
      </c>
      <c r="E320" s="221" t="s">
        <v>490</v>
      </c>
      <c r="F320" s="222" t="s">
        <v>491</v>
      </c>
      <c r="G320" s="223" t="s">
        <v>256</v>
      </c>
      <c r="H320" s="224">
        <v>13</v>
      </c>
      <c r="I320" s="225"/>
      <c r="J320" s="226">
        <f>ROUND(I320*H320,2)</f>
        <v>0</v>
      </c>
      <c r="K320" s="222" t="s">
        <v>152</v>
      </c>
      <c r="L320" s="71"/>
      <c r="M320" s="227" t="s">
        <v>21</v>
      </c>
      <c r="N320" s="228" t="s">
        <v>47</v>
      </c>
      <c r="O320" s="46"/>
      <c r="P320" s="229">
        <f>O320*H320</f>
        <v>0</v>
      </c>
      <c r="Q320" s="229">
        <v>0.0091999999999999998</v>
      </c>
      <c r="R320" s="229">
        <f>Q320*H320</f>
        <v>0.1196</v>
      </c>
      <c r="S320" s="229">
        <v>0</v>
      </c>
      <c r="T320" s="230">
        <f>S320*H320</f>
        <v>0</v>
      </c>
      <c r="AR320" s="23" t="s">
        <v>268</v>
      </c>
      <c r="AT320" s="23" t="s">
        <v>148</v>
      </c>
      <c r="AU320" s="23" t="s">
        <v>86</v>
      </c>
      <c r="AY320" s="23" t="s">
        <v>145</v>
      </c>
      <c r="BE320" s="231">
        <f>IF(N320="základní",J320,0)</f>
        <v>0</v>
      </c>
      <c r="BF320" s="231">
        <f>IF(N320="snížená",J320,0)</f>
        <v>0</v>
      </c>
      <c r="BG320" s="231">
        <f>IF(N320="zákl. přenesená",J320,0)</f>
        <v>0</v>
      </c>
      <c r="BH320" s="231">
        <f>IF(N320="sníž. přenesená",J320,0)</f>
        <v>0</v>
      </c>
      <c r="BI320" s="231">
        <f>IF(N320="nulová",J320,0)</f>
        <v>0</v>
      </c>
      <c r="BJ320" s="23" t="s">
        <v>84</v>
      </c>
      <c r="BK320" s="231">
        <f>ROUND(I320*H320,2)</f>
        <v>0</v>
      </c>
      <c r="BL320" s="23" t="s">
        <v>268</v>
      </c>
      <c r="BM320" s="23" t="s">
        <v>492</v>
      </c>
    </row>
    <row r="321" s="1" customFormat="1">
      <c r="B321" s="45"/>
      <c r="C321" s="73"/>
      <c r="D321" s="234" t="s">
        <v>167</v>
      </c>
      <c r="E321" s="73"/>
      <c r="F321" s="255" t="s">
        <v>493</v>
      </c>
      <c r="G321" s="73"/>
      <c r="H321" s="73"/>
      <c r="I321" s="190"/>
      <c r="J321" s="73"/>
      <c r="K321" s="73"/>
      <c r="L321" s="71"/>
      <c r="M321" s="256"/>
      <c r="N321" s="46"/>
      <c r="O321" s="46"/>
      <c r="P321" s="46"/>
      <c r="Q321" s="46"/>
      <c r="R321" s="46"/>
      <c r="S321" s="46"/>
      <c r="T321" s="94"/>
      <c r="AT321" s="23" t="s">
        <v>167</v>
      </c>
      <c r="AU321" s="23" t="s">
        <v>86</v>
      </c>
    </row>
    <row r="322" s="11" customFormat="1">
      <c r="B322" s="232"/>
      <c r="C322" s="233"/>
      <c r="D322" s="234" t="s">
        <v>155</v>
      </c>
      <c r="E322" s="235" t="s">
        <v>21</v>
      </c>
      <c r="F322" s="236" t="s">
        <v>404</v>
      </c>
      <c r="G322" s="233"/>
      <c r="H322" s="237">
        <v>13</v>
      </c>
      <c r="I322" s="238"/>
      <c r="J322" s="233"/>
      <c r="K322" s="233"/>
      <c r="L322" s="239"/>
      <c r="M322" s="240"/>
      <c r="N322" s="241"/>
      <c r="O322" s="241"/>
      <c r="P322" s="241"/>
      <c r="Q322" s="241"/>
      <c r="R322" s="241"/>
      <c r="S322" s="241"/>
      <c r="T322" s="242"/>
      <c r="AT322" s="243" t="s">
        <v>155</v>
      </c>
      <c r="AU322" s="243" t="s">
        <v>86</v>
      </c>
      <c r="AV322" s="11" t="s">
        <v>86</v>
      </c>
      <c r="AW322" s="11" t="s">
        <v>39</v>
      </c>
      <c r="AX322" s="11" t="s">
        <v>76</v>
      </c>
      <c r="AY322" s="243" t="s">
        <v>145</v>
      </c>
    </row>
    <row r="323" s="12" customFormat="1">
      <c r="B323" s="244"/>
      <c r="C323" s="245"/>
      <c r="D323" s="234" t="s">
        <v>155</v>
      </c>
      <c r="E323" s="246" t="s">
        <v>21</v>
      </c>
      <c r="F323" s="247" t="s">
        <v>157</v>
      </c>
      <c r="G323" s="245"/>
      <c r="H323" s="248">
        <v>13</v>
      </c>
      <c r="I323" s="249"/>
      <c r="J323" s="245"/>
      <c r="K323" s="245"/>
      <c r="L323" s="250"/>
      <c r="M323" s="251"/>
      <c r="N323" s="252"/>
      <c r="O323" s="252"/>
      <c r="P323" s="252"/>
      <c r="Q323" s="252"/>
      <c r="R323" s="252"/>
      <c r="S323" s="252"/>
      <c r="T323" s="253"/>
      <c r="AT323" s="254" t="s">
        <v>155</v>
      </c>
      <c r="AU323" s="254" t="s">
        <v>86</v>
      </c>
      <c r="AV323" s="12" t="s">
        <v>153</v>
      </c>
      <c r="AW323" s="12" t="s">
        <v>39</v>
      </c>
      <c r="AX323" s="12" t="s">
        <v>84</v>
      </c>
      <c r="AY323" s="254" t="s">
        <v>145</v>
      </c>
    </row>
    <row r="324" s="1" customFormat="1" ht="38.25" customHeight="1">
      <c r="B324" s="45"/>
      <c r="C324" s="220" t="s">
        <v>494</v>
      </c>
      <c r="D324" s="220" t="s">
        <v>148</v>
      </c>
      <c r="E324" s="221" t="s">
        <v>495</v>
      </c>
      <c r="F324" s="222" t="s">
        <v>496</v>
      </c>
      <c r="G324" s="223" t="s">
        <v>305</v>
      </c>
      <c r="H324" s="224">
        <v>0.12</v>
      </c>
      <c r="I324" s="225"/>
      <c r="J324" s="226">
        <f>ROUND(I324*H324,2)</f>
        <v>0</v>
      </c>
      <c r="K324" s="222" t="s">
        <v>152</v>
      </c>
      <c r="L324" s="71"/>
      <c r="M324" s="227" t="s">
        <v>21</v>
      </c>
      <c r="N324" s="228" t="s">
        <v>47</v>
      </c>
      <c r="O324" s="46"/>
      <c r="P324" s="229">
        <f>O324*H324</f>
        <v>0</v>
      </c>
      <c r="Q324" s="229">
        <v>0</v>
      </c>
      <c r="R324" s="229">
        <f>Q324*H324</f>
        <v>0</v>
      </c>
      <c r="S324" s="229">
        <v>0</v>
      </c>
      <c r="T324" s="230">
        <f>S324*H324</f>
        <v>0</v>
      </c>
      <c r="AR324" s="23" t="s">
        <v>268</v>
      </c>
      <c r="AT324" s="23" t="s">
        <v>148</v>
      </c>
      <c r="AU324" s="23" t="s">
        <v>86</v>
      </c>
      <c r="AY324" s="23" t="s">
        <v>145</v>
      </c>
      <c r="BE324" s="231">
        <f>IF(N324="základní",J324,0)</f>
        <v>0</v>
      </c>
      <c r="BF324" s="231">
        <f>IF(N324="snížená",J324,0)</f>
        <v>0</v>
      </c>
      <c r="BG324" s="231">
        <f>IF(N324="zákl. přenesená",J324,0)</f>
        <v>0</v>
      </c>
      <c r="BH324" s="231">
        <f>IF(N324="sníž. přenesená",J324,0)</f>
        <v>0</v>
      </c>
      <c r="BI324" s="231">
        <f>IF(N324="nulová",J324,0)</f>
        <v>0</v>
      </c>
      <c r="BJ324" s="23" t="s">
        <v>84</v>
      </c>
      <c r="BK324" s="231">
        <f>ROUND(I324*H324,2)</f>
        <v>0</v>
      </c>
      <c r="BL324" s="23" t="s">
        <v>268</v>
      </c>
      <c r="BM324" s="23" t="s">
        <v>497</v>
      </c>
    </row>
    <row r="325" s="1" customFormat="1">
      <c r="B325" s="45"/>
      <c r="C325" s="73"/>
      <c r="D325" s="234" t="s">
        <v>167</v>
      </c>
      <c r="E325" s="73"/>
      <c r="F325" s="255" t="s">
        <v>498</v>
      </c>
      <c r="G325" s="73"/>
      <c r="H325" s="73"/>
      <c r="I325" s="190"/>
      <c r="J325" s="73"/>
      <c r="K325" s="73"/>
      <c r="L325" s="71"/>
      <c r="M325" s="256"/>
      <c r="N325" s="46"/>
      <c r="O325" s="46"/>
      <c r="P325" s="46"/>
      <c r="Q325" s="46"/>
      <c r="R325" s="46"/>
      <c r="S325" s="46"/>
      <c r="T325" s="94"/>
      <c r="AT325" s="23" t="s">
        <v>167</v>
      </c>
      <c r="AU325" s="23" t="s">
        <v>86</v>
      </c>
    </row>
    <row r="326" s="10" customFormat="1" ht="29.88" customHeight="1">
      <c r="B326" s="204"/>
      <c r="C326" s="205"/>
      <c r="D326" s="206" t="s">
        <v>75</v>
      </c>
      <c r="E326" s="218" t="s">
        <v>499</v>
      </c>
      <c r="F326" s="218" t="s">
        <v>500</v>
      </c>
      <c r="G326" s="205"/>
      <c r="H326" s="205"/>
      <c r="I326" s="208"/>
      <c r="J326" s="219">
        <f>BK326</f>
        <v>0</v>
      </c>
      <c r="K326" s="205"/>
      <c r="L326" s="210"/>
      <c r="M326" s="211"/>
      <c r="N326" s="212"/>
      <c r="O326" s="212"/>
      <c r="P326" s="213">
        <f>SUM(P327:P328)</f>
        <v>0</v>
      </c>
      <c r="Q326" s="212"/>
      <c r="R326" s="213">
        <f>SUM(R327:R328)</f>
        <v>0.0016100000000000001</v>
      </c>
      <c r="S326" s="212"/>
      <c r="T326" s="214">
        <f>SUM(T327:T328)</f>
        <v>0</v>
      </c>
      <c r="AR326" s="215" t="s">
        <v>86</v>
      </c>
      <c r="AT326" s="216" t="s">
        <v>75</v>
      </c>
      <c r="AU326" s="216" t="s">
        <v>84</v>
      </c>
      <c r="AY326" s="215" t="s">
        <v>145</v>
      </c>
      <c r="BK326" s="217">
        <f>SUM(BK327:BK328)</f>
        <v>0</v>
      </c>
    </row>
    <row r="327" s="1" customFormat="1" ht="38.25" customHeight="1">
      <c r="B327" s="45"/>
      <c r="C327" s="220" t="s">
        <v>501</v>
      </c>
      <c r="D327" s="220" t="s">
        <v>148</v>
      </c>
      <c r="E327" s="221" t="s">
        <v>502</v>
      </c>
      <c r="F327" s="222" t="s">
        <v>503</v>
      </c>
      <c r="G327" s="223" t="s">
        <v>256</v>
      </c>
      <c r="H327" s="224">
        <v>1</v>
      </c>
      <c r="I327" s="225"/>
      <c r="J327" s="226">
        <f>ROUND(I327*H327,2)</f>
        <v>0</v>
      </c>
      <c r="K327" s="222" t="s">
        <v>21</v>
      </c>
      <c r="L327" s="71"/>
      <c r="M327" s="227" t="s">
        <v>21</v>
      </c>
      <c r="N327" s="228" t="s">
        <v>47</v>
      </c>
      <c r="O327" s="46"/>
      <c r="P327" s="229">
        <f>O327*H327</f>
        <v>0</v>
      </c>
      <c r="Q327" s="229">
        <v>0.0016100000000000001</v>
      </c>
      <c r="R327" s="229">
        <f>Q327*H327</f>
        <v>0.0016100000000000001</v>
      </c>
      <c r="S327" s="229">
        <v>0</v>
      </c>
      <c r="T327" s="230">
        <f>S327*H327</f>
        <v>0</v>
      </c>
      <c r="AR327" s="23" t="s">
        <v>268</v>
      </c>
      <c r="AT327" s="23" t="s">
        <v>148</v>
      </c>
      <c r="AU327" s="23" t="s">
        <v>86</v>
      </c>
      <c r="AY327" s="23" t="s">
        <v>145</v>
      </c>
      <c r="BE327" s="231">
        <f>IF(N327="základní",J327,0)</f>
        <v>0</v>
      </c>
      <c r="BF327" s="231">
        <f>IF(N327="snížená",J327,0)</f>
        <v>0</v>
      </c>
      <c r="BG327" s="231">
        <f>IF(N327="zákl. přenesená",J327,0)</f>
        <v>0</v>
      </c>
      <c r="BH327" s="231">
        <f>IF(N327="sníž. přenesená",J327,0)</f>
        <v>0</v>
      </c>
      <c r="BI327" s="231">
        <f>IF(N327="nulová",J327,0)</f>
        <v>0</v>
      </c>
      <c r="BJ327" s="23" t="s">
        <v>84</v>
      </c>
      <c r="BK327" s="231">
        <f>ROUND(I327*H327,2)</f>
        <v>0</v>
      </c>
      <c r="BL327" s="23" t="s">
        <v>268</v>
      </c>
      <c r="BM327" s="23" t="s">
        <v>504</v>
      </c>
    </row>
    <row r="328" s="1" customFormat="1">
      <c r="B328" s="45"/>
      <c r="C328" s="73"/>
      <c r="D328" s="234" t="s">
        <v>167</v>
      </c>
      <c r="E328" s="73"/>
      <c r="F328" s="255" t="s">
        <v>505</v>
      </c>
      <c r="G328" s="73"/>
      <c r="H328" s="73"/>
      <c r="I328" s="190"/>
      <c r="J328" s="73"/>
      <c r="K328" s="73"/>
      <c r="L328" s="71"/>
      <c r="M328" s="256"/>
      <c r="N328" s="46"/>
      <c r="O328" s="46"/>
      <c r="P328" s="46"/>
      <c r="Q328" s="46"/>
      <c r="R328" s="46"/>
      <c r="S328" s="46"/>
      <c r="T328" s="94"/>
      <c r="AT328" s="23" t="s">
        <v>167</v>
      </c>
      <c r="AU328" s="23" t="s">
        <v>86</v>
      </c>
    </row>
    <row r="329" s="10" customFormat="1" ht="29.88" customHeight="1">
      <c r="B329" s="204"/>
      <c r="C329" s="205"/>
      <c r="D329" s="206" t="s">
        <v>75</v>
      </c>
      <c r="E329" s="218" t="s">
        <v>506</v>
      </c>
      <c r="F329" s="218" t="s">
        <v>507</v>
      </c>
      <c r="G329" s="205"/>
      <c r="H329" s="205"/>
      <c r="I329" s="208"/>
      <c r="J329" s="219">
        <f>BK329</f>
        <v>0</v>
      </c>
      <c r="K329" s="205"/>
      <c r="L329" s="210"/>
      <c r="M329" s="211"/>
      <c r="N329" s="212"/>
      <c r="O329" s="212"/>
      <c r="P329" s="213">
        <f>SUM(P330:P357)</f>
        <v>0</v>
      </c>
      <c r="Q329" s="212"/>
      <c r="R329" s="213">
        <f>SUM(R330:R357)</f>
        <v>0.59941999999999995</v>
      </c>
      <c r="S329" s="212"/>
      <c r="T329" s="214">
        <f>SUM(T330:T357)</f>
        <v>3.026408</v>
      </c>
      <c r="AR329" s="215" t="s">
        <v>86</v>
      </c>
      <c r="AT329" s="216" t="s">
        <v>75</v>
      </c>
      <c r="AU329" s="216" t="s">
        <v>84</v>
      </c>
      <c r="AY329" s="215" t="s">
        <v>145</v>
      </c>
      <c r="BK329" s="217">
        <f>SUM(BK330:BK357)</f>
        <v>0</v>
      </c>
    </row>
    <row r="330" s="1" customFormat="1" ht="16.5" customHeight="1">
      <c r="B330" s="45"/>
      <c r="C330" s="220" t="s">
        <v>508</v>
      </c>
      <c r="D330" s="220" t="s">
        <v>148</v>
      </c>
      <c r="E330" s="221" t="s">
        <v>509</v>
      </c>
      <c r="F330" s="222" t="s">
        <v>510</v>
      </c>
      <c r="G330" s="223" t="s">
        <v>151</v>
      </c>
      <c r="H330" s="224">
        <v>127.16</v>
      </c>
      <c r="I330" s="225"/>
      <c r="J330" s="226">
        <f>ROUND(I330*H330,2)</f>
        <v>0</v>
      </c>
      <c r="K330" s="222" t="s">
        <v>152</v>
      </c>
      <c r="L330" s="71"/>
      <c r="M330" s="227" t="s">
        <v>21</v>
      </c>
      <c r="N330" s="228" t="s">
        <v>47</v>
      </c>
      <c r="O330" s="46"/>
      <c r="P330" s="229">
        <f>O330*H330</f>
        <v>0</v>
      </c>
      <c r="Q330" s="229">
        <v>0</v>
      </c>
      <c r="R330" s="229">
        <f>Q330*H330</f>
        <v>0</v>
      </c>
      <c r="S330" s="229">
        <v>0.023800000000000002</v>
      </c>
      <c r="T330" s="230">
        <f>S330*H330</f>
        <v>3.026408</v>
      </c>
      <c r="AR330" s="23" t="s">
        <v>268</v>
      </c>
      <c r="AT330" s="23" t="s">
        <v>148</v>
      </c>
      <c r="AU330" s="23" t="s">
        <v>86</v>
      </c>
      <c r="AY330" s="23" t="s">
        <v>145</v>
      </c>
      <c r="BE330" s="231">
        <f>IF(N330="základní",J330,0)</f>
        <v>0</v>
      </c>
      <c r="BF330" s="231">
        <f>IF(N330="snížená",J330,0)</f>
        <v>0</v>
      </c>
      <c r="BG330" s="231">
        <f>IF(N330="zákl. přenesená",J330,0)</f>
        <v>0</v>
      </c>
      <c r="BH330" s="231">
        <f>IF(N330="sníž. přenesená",J330,0)</f>
        <v>0</v>
      </c>
      <c r="BI330" s="231">
        <f>IF(N330="nulová",J330,0)</f>
        <v>0</v>
      </c>
      <c r="BJ330" s="23" t="s">
        <v>84</v>
      </c>
      <c r="BK330" s="231">
        <f>ROUND(I330*H330,2)</f>
        <v>0</v>
      </c>
      <c r="BL330" s="23" t="s">
        <v>268</v>
      </c>
      <c r="BM330" s="23" t="s">
        <v>511</v>
      </c>
    </row>
    <row r="331" s="13" customFormat="1">
      <c r="B331" s="257"/>
      <c r="C331" s="258"/>
      <c r="D331" s="234" t="s">
        <v>155</v>
      </c>
      <c r="E331" s="259" t="s">
        <v>21</v>
      </c>
      <c r="F331" s="260" t="s">
        <v>512</v>
      </c>
      <c r="G331" s="258"/>
      <c r="H331" s="259" t="s">
        <v>21</v>
      </c>
      <c r="I331" s="261"/>
      <c r="J331" s="258"/>
      <c r="K331" s="258"/>
      <c r="L331" s="262"/>
      <c r="M331" s="263"/>
      <c r="N331" s="264"/>
      <c r="O331" s="264"/>
      <c r="P331" s="264"/>
      <c r="Q331" s="264"/>
      <c r="R331" s="264"/>
      <c r="S331" s="264"/>
      <c r="T331" s="265"/>
      <c r="AT331" s="266" t="s">
        <v>155</v>
      </c>
      <c r="AU331" s="266" t="s">
        <v>86</v>
      </c>
      <c r="AV331" s="13" t="s">
        <v>84</v>
      </c>
      <c r="AW331" s="13" t="s">
        <v>39</v>
      </c>
      <c r="AX331" s="13" t="s">
        <v>76</v>
      </c>
      <c r="AY331" s="266" t="s">
        <v>145</v>
      </c>
    </row>
    <row r="332" s="11" customFormat="1">
      <c r="B332" s="232"/>
      <c r="C332" s="233"/>
      <c r="D332" s="234" t="s">
        <v>155</v>
      </c>
      <c r="E332" s="235" t="s">
        <v>21</v>
      </c>
      <c r="F332" s="236" t="s">
        <v>513</v>
      </c>
      <c r="G332" s="233"/>
      <c r="H332" s="237">
        <v>33</v>
      </c>
      <c r="I332" s="238"/>
      <c r="J332" s="233"/>
      <c r="K332" s="233"/>
      <c r="L332" s="239"/>
      <c r="M332" s="240"/>
      <c r="N332" s="241"/>
      <c r="O332" s="241"/>
      <c r="P332" s="241"/>
      <c r="Q332" s="241"/>
      <c r="R332" s="241"/>
      <c r="S332" s="241"/>
      <c r="T332" s="242"/>
      <c r="AT332" s="243" t="s">
        <v>155</v>
      </c>
      <c r="AU332" s="243" t="s">
        <v>86</v>
      </c>
      <c r="AV332" s="11" t="s">
        <v>86</v>
      </c>
      <c r="AW332" s="11" t="s">
        <v>39</v>
      </c>
      <c r="AX332" s="11" t="s">
        <v>76</v>
      </c>
      <c r="AY332" s="243" t="s">
        <v>145</v>
      </c>
    </row>
    <row r="333" s="11" customFormat="1">
      <c r="B333" s="232"/>
      <c r="C333" s="233"/>
      <c r="D333" s="234" t="s">
        <v>155</v>
      </c>
      <c r="E333" s="235" t="s">
        <v>21</v>
      </c>
      <c r="F333" s="236" t="s">
        <v>514</v>
      </c>
      <c r="G333" s="233"/>
      <c r="H333" s="237">
        <v>17.16</v>
      </c>
      <c r="I333" s="238"/>
      <c r="J333" s="233"/>
      <c r="K333" s="233"/>
      <c r="L333" s="239"/>
      <c r="M333" s="240"/>
      <c r="N333" s="241"/>
      <c r="O333" s="241"/>
      <c r="P333" s="241"/>
      <c r="Q333" s="241"/>
      <c r="R333" s="241"/>
      <c r="S333" s="241"/>
      <c r="T333" s="242"/>
      <c r="AT333" s="243" t="s">
        <v>155</v>
      </c>
      <c r="AU333" s="243" t="s">
        <v>86</v>
      </c>
      <c r="AV333" s="11" t="s">
        <v>86</v>
      </c>
      <c r="AW333" s="11" t="s">
        <v>39</v>
      </c>
      <c r="AX333" s="11" t="s">
        <v>76</v>
      </c>
      <c r="AY333" s="243" t="s">
        <v>145</v>
      </c>
    </row>
    <row r="334" s="11" customFormat="1">
      <c r="B334" s="232"/>
      <c r="C334" s="233"/>
      <c r="D334" s="234" t="s">
        <v>155</v>
      </c>
      <c r="E334" s="235" t="s">
        <v>21</v>
      </c>
      <c r="F334" s="236" t="s">
        <v>515</v>
      </c>
      <c r="G334" s="233"/>
      <c r="H334" s="237">
        <v>12.32</v>
      </c>
      <c r="I334" s="238"/>
      <c r="J334" s="233"/>
      <c r="K334" s="233"/>
      <c r="L334" s="239"/>
      <c r="M334" s="240"/>
      <c r="N334" s="241"/>
      <c r="O334" s="241"/>
      <c r="P334" s="241"/>
      <c r="Q334" s="241"/>
      <c r="R334" s="241"/>
      <c r="S334" s="241"/>
      <c r="T334" s="242"/>
      <c r="AT334" s="243" t="s">
        <v>155</v>
      </c>
      <c r="AU334" s="243" t="s">
        <v>86</v>
      </c>
      <c r="AV334" s="11" t="s">
        <v>86</v>
      </c>
      <c r="AW334" s="11" t="s">
        <v>39</v>
      </c>
      <c r="AX334" s="11" t="s">
        <v>76</v>
      </c>
      <c r="AY334" s="243" t="s">
        <v>145</v>
      </c>
    </row>
    <row r="335" s="11" customFormat="1">
      <c r="B335" s="232"/>
      <c r="C335" s="233"/>
      <c r="D335" s="234" t="s">
        <v>155</v>
      </c>
      <c r="E335" s="235" t="s">
        <v>21</v>
      </c>
      <c r="F335" s="236" t="s">
        <v>516</v>
      </c>
      <c r="G335" s="233"/>
      <c r="H335" s="237">
        <v>8.8000000000000007</v>
      </c>
      <c r="I335" s="238"/>
      <c r="J335" s="233"/>
      <c r="K335" s="233"/>
      <c r="L335" s="239"/>
      <c r="M335" s="240"/>
      <c r="N335" s="241"/>
      <c r="O335" s="241"/>
      <c r="P335" s="241"/>
      <c r="Q335" s="241"/>
      <c r="R335" s="241"/>
      <c r="S335" s="241"/>
      <c r="T335" s="242"/>
      <c r="AT335" s="243" t="s">
        <v>155</v>
      </c>
      <c r="AU335" s="243" t="s">
        <v>86</v>
      </c>
      <c r="AV335" s="11" t="s">
        <v>86</v>
      </c>
      <c r="AW335" s="11" t="s">
        <v>39</v>
      </c>
      <c r="AX335" s="11" t="s">
        <v>76</v>
      </c>
      <c r="AY335" s="243" t="s">
        <v>145</v>
      </c>
    </row>
    <row r="336" s="13" customFormat="1">
      <c r="B336" s="257"/>
      <c r="C336" s="258"/>
      <c r="D336" s="234" t="s">
        <v>155</v>
      </c>
      <c r="E336" s="259" t="s">
        <v>21</v>
      </c>
      <c r="F336" s="260" t="s">
        <v>517</v>
      </c>
      <c r="G336" s="258"/>
      <c r="H336" s="259" t="s">
        <v>21</v>
      </c>
      <c r="I336" s="261"/>
      <c r="J336" s="258"/>
      <c r="K336" s="258"/>
      <c r="L336" s="262"/>
      <c r="M336" s="263"/>
      <c r="N336" s="264"/>
      <c r="O336" s="264"/>
      <c r="P336" s="264"/>
      <c r="Q336" s="264"/>
      <c r="R336" s="264"/>
      <c r="S336" s="264"/>
      <c r="T336" s="265"/>
      <c r="AT336" s="266" t="s">
        <v>155</v>
      </c>
      <c r="AU336" s="266" t="s">
        <v>86</v>
      </c>
      <c r="AV336" s="13" t="s">
        <v>84</v>
      </c>
      <c r="AW336" s="13" t="s">
        <v>39</v>
      </c>
      <c r="AX336" s="13" t="s">
        <v>76</v>
      </c>
      <c r="AY336" s="266" t="s">
        <v>145</v>
      </c>
    </row>
    <row r="337" s="11" customFormat="1">
      <c r="B337" s="232"/>
      <c r="C337" s="233"/>
      <c r="D337" s="234" t="s">
        <v>155</v>
      </c>
      <c r="E337" s="235" t="s">
        <v>21</v>
      </c>
      <c r="F337" s="236" t="s">
        <v>518</v>
      </c>
      <c r="G337" s="233"/>
      <c r="H337" s="237">
        <v>13.199999999999999</v>
      </c>
      <c r="I337" s="238"/>
      <c r="J337" s="233"/>
      <c r="K337" s="233"/>
      <c r="L337" s="239"/>
      <c r="M337" s="240"/>
      <c r="N337" s="241"/>
      <c r="O337" s="241"/>
      <c r="P337" s="241"/>
      <c r="Q337" s="241"/>
      <c r="R337" s="241"/>
      <c r="S337" s="241"/>
      <c r="T337" s="242"/>
      <c r="AT337" s="243" t="s">
        <v>155</v>
      </c>
      <c r="AU337" s="243" t="s">
        <v>86</v>
      </c>
      <c r="AV337" s="11" t="s">
        <v>86</v>
      </c>
      <c r="AW337" s="11" t="s">
        <v>39</v>
      </c>
      <c r="AX337" s="11" t="s">
        <v>76</v>
      </c>
      <c r="AY337" s="243" t="s">
        <v>145</v>
      </c>
    </row>
    <row r="338" s="11" customFormat="1">
      <c r="B338" s="232"/>
      <c r="C338" s="233"/>
      <c r="D338" s="234" t="s">
        <v>155</v>
      </c>
      <c r="E338" s="235" t="s">
        <v>21</v>
      </c>
      <c r="F338" s="236" t="s">
        <v>519</v>
      </c>
      <c r="G338" s="233"/>
      <c r="H338" s="237">
        <v>18.48</v>
      </c>
      <c r="I338" s="238"/>
      <c r="J338" s="233"/>
      <c r="K338" s="233"/>
      <c r="L338" s="239"/>
      <c r="M338" s="240"/>
      <c r="N338" s="241"/>
      <c r="O338" s="241"/>
      <c r="P338" s="241"/>
      <c r="Q338" s="241"/>
      <c r="R338" s="241"/>
      <c r="S338" s="241"/>
      <c r="T338" s="242"/>
      <c r="AT338" s="243" t="s">
        <v>155</v>
      </c>
      <c r="AU338" s="243" t="s">
        <v>86</v>
      </c>
      <c r="AV338" s="11" t="s">
        <v>86</v>
      </c>
      <c r="AW338" s="11" t="s">
        <v>39</v>
      </c>
      <c r="AX338" s="11" t="s">
        <v>76</v>
      </c>
      <c r="AY338" s="243" t="s">
        <v>145</v>
      </c>
    </row>
    <row r="339" s="11" customFormat="1">
      <c r="B339" s="232"/>
      <c r="C339" s="233"/>
      <c r="D339" s="234" t="s">
        <v>155</v>
      </c>
      <c r="E339" s="235" t="s">
        <v>21</v>
      </c>
      <c r="F339" s="236" t="s">
        <v>520</v>
      </c>
      <c r="G339" s="233"/>
      <c r="H339" s="237">
        <v>14.08</v>
      </c>
      <c r="I339" s="238"/>
      <c r="J339" s="233"/>
      <c r="K339" s="233"/>
      <c r="L339" s="239"/>
      <c r="M339" s="240"/>
      <c r="N339" s="241"/>
      <c r="O339" s="241"/>
      <c r="P339" s="241"/>
      <c r="Q339" s="241"/>
      <c r="R339" s="241"/>
      <c r="S339" s="241"/>
      <c r="T339" s="242"/>
      <c r="AT339" s="243" t="s">
        <v>155</v>
      </c>
      <c r="AU339" s="243" t="s">
        <v>86</v>
      </c>
      <c r="AV339" s="11" t="s">
        <v>86</v>
      </c>
      <c r="AW339" s="11" t="s">
        <v>39</v>
      </c>
      <c r="AX339" s="11" t="s">
        <v>76</v>
      </c>
      <c r="AY339" s="243" t="s">
        <v>145</v>
      </c>
    </row>
    <row r="340" s="11" customFormat="1">
      <c r="B340" s="232"/>
      <c r="C340" s="233"/>
      <c r="D340" s="234" t="s">
        <v>155</v>
      </c>
      <c r="E340" s="235" t="s">
        <v>21</v>
      </c>
      <c r="F340" s="236" t="s">
        <v>521</v>
      </c>
      <c r="G340" s="233"/>
      <c r="H340" s="237">
        <v>7.4800000000000004</v>
      </c>
      <c r="I340" s="238"/>
      <c r="J340" s="233"/>
      <c r="K340" s="233"/>
      <c r="L340" s="239"/>
      <c r="M340" s="240"/>
      <c r="N340" s="241"/>
      <c r="O340" s="241"/>
      <c r="P340" s="241"/>
      <c r="Q340" s="241"/>
      <c r="R340" s="241"/>
      <c r="S340" s="241"/>
      <c r="T340" s="242"/>
      <c r="AT340" s="243" t="s">
        <v>155</v>
      </c>
      <c r="AU340" s="243" t="s">
        <v>86</v>
      </c>
      <c r="AV340" s="11" t="s">
        <v>86</v>
      </c>
      <c r="AW340" s="11" t="s">
        <v>39</v>
      </c>
      <c r="AX340" s="11" t="s">
        <v>76</v>
      </c>
      <c r="AY340" s="243" t="s">
        <v>145</v>
      </c>
    </row>
    <row r="341" s="11" customFormat="1">
      <c r="B341" s="232"/>
      <c r="C341" s="233"/>
      <c r="D341" s="234" t="s">
        <v>155</v>
      </c>
      <c r="E341" s="235" t="s">
        <v>21</v>
      </c>
      <c r="F341" s="236" t="s">
        <v>522</v>
      </c>
      <c r="G341" s="233"/>
      <c r="H341" s="237">
        <v>2.6400000000000001</v>
      </c>
      <c r="I341" s="238"/>
      <c r="J341" s="233"/>
      <c r="K341" s="233"/>
      <c r="L341" s="239"/>
      <c r="M341" s="240"/>
      <c r="N341" s="241"/>
      <c r="O341" s="241"/>
      <c r="P341" s="241"/>
      <c r="Q341" s="241"/>
      <c r="R341" s="241"/>
      <c r="S341" s="241"/>
      <c r="T341" s="242"/>
      <c r="AT341" s="243" t="s">
        <v>155</v>
      </c>
      <c r="AU341" s="243" t="s">
        <v>86</v>
      </c>
      <c r="AV341" s="11" t="s">
        <v>86</v>
      </c>
      <c r="AW341" s="11" t="s">
        <v>39</v>
      </c>
      <c r="AX341" s="11" t="s">
        <v>76</v>
      </c>
      <c r="AY341" s="243" t="s">
        <v>145</v>
      </c>
    </row>
    <row r="342" s="12" customFormat="1">
      <c r="B342" s="244"/>
      <c r="C342" s="245"/>
      <c r="D342" s="234" t="s">
        <v>155</v>
      </c>
      <c r="E342" s="246" t="s">
        <v>21</v>
      </c>
      <c r="F342" s="247" t="s">
        <v>157</v>
      </c>
      <c r="G342" s="245"/>
      <c r="H342" s="248">
        <v>127.16</v>
      </c>
      <c r="I342" s="249"/>
      <c r="J342" s="245"/>
      <c r="K342" s="245"/>
      <c r="L342" s="250"/>
      <c r="M342" s="251"/>
      <c r="N342" s="252"/>
      <c r="O342" s="252"/>
      <c r="P342" s="252"/>
      <c r="Q342" s="252"/>
      <c r="R342" s="252"/>
      <c r="S342" s="252"/>
      <c r="T342" s="253"/>
      <c r="AT342" s="254" t="s">
        <v>155</v>
      </c>
      <c r="AU342" s="254" t="s">
        <v>86</v>
      </c>
      <c r="AV342" s="12" t="s">
        <v>153</v>
      </c>
      <c r="AW342" s="12" t="s">
        <v>39</v>
      </c>
      <c r="AX342" s="12" t="s">
        <v>84</v>
      </c>
      <c r="AY342" s="254" t="s">
        <v>145</v>
      </c>
    </row>
    <row r="343" s="1" customFormat="1" ht="38.25" customHeight="1">
      <c r="B343" s="45"/>
      <c r="C343" s="220" t="s">
        <v>523</v>
      </c>
      <c r="D343" s="220" t="s">
        <v>148</v>
      </c>
      <c r="E343" s="221" t="s">
        <v>524</v>
      </c>
      <c r="F343" s="222" t="s">
        <v>525</v>
      </c>
      <c r="G343" s="223" t="s">
        <v>294</v>
      </c>
      <c r="H343" s="224">
        <v>1</v>
      </c>
      <c r="I343" s="225"/>
      <c r="J343" s="226">
        <f>ROUND(I343*H343,2)</f>
        <v>0</v>
      </c>
      <c r="K343" s="222" t="s">
        <v>152</v>
      </c>
      <c r="L343" s="71"/>
      <c r="M343" s="227" t="s">
        <v>21</v>
      </c>
      <c r="N343" s="228" t="s">
        <v>47</v>
      </c>
      <c r="O343" s="46"/>
      <c r="P343" s="229">
        <f>O343*H343</f>
        <v>0</v>
      </c>
      <c r="Q343" s="229">
        <v>0.015400000000000001</v>
      </c>
      <c r="R343" s="229">
        <f>Q343*H343</f>
        <v>0.015400000000000001</v>
      </c>
      <c r="S343" s="229">
        <v>0</v>
      </c>
      <c r="T343" s="230">
        <f>S343*H343</f>
        <v>0</v>
      </c>
      <c r="AR343" s="23" t="s">
        <v>268</v>
      </c>
      <c r="AT343" s="23" t="s">
        <v>148</v>
      </c>
      <c r="AU343" s="23" t="s">
        <v>86</v>
      </c>
      <c r="AY343" s="23" t="s">
        <v>145</v>
      </c>
      <c r="BE343" s="231">
        <f>IF(N343="základní",J343,0)</f>
        <v>0</v>
      </c>
      <c r="BF343" s="231">
        <f>IF(N343="snížená",J343,0)</f>
        <v>0</v>
      </c>
      <c r="BG343" s="231">
        <f>IF(N343="zákl. přenesená",J343,0)</f>
        <v>0</v>
      </c>
      <c r="BH343" s="231">
        <f>IF(N343="sníž. přenesená",J343,0)</f>
        <v>0</v>
      </c>
      <c r="BI343" s="231">
        <f>IF(N343="nulová",J343,0)</f>
        <v>0</v>
      </c>
      <c r="BJ343" s="23" t="s">
        <v>84</v>
      </c>
      <c r="BK343" s="231">
        <f>ROUND(I343*H343,2)</f>
        <v>0</v>
      </c>
      <c r="BL343" s="23" t="s">
        <v>268</v>
      </c>
      <c r="BM343" s="23" t="s">
        <v>526</v>
      </c>
    </row>
    <row r="344" s="1" customFormat="1">
      <c r="B344" s="45"/>
      <c r="C344" s="73"/>
      <c r="D344" s="234" t="s">
        <v>167</v>
      </c>
      <c r="E344" s="73"/>
      <c r="F344" s="255" t="s">
        <v>527</v>
      </c>
      <c r="G344" s="73"/>
      <c r="H344" s="73"/>
      <c r="I344" s="190"/>
      <c r="J344" s="73"/>
      <c r="K344" s="73"/>
      <c r="L344" s="71"/>
      <c r="M344" s="256"/>
      <c r="N344" s="46"/>
      <c r="O344" s="46"/>
      <c r="P344" s="46"/>
      <c r="Q344" s="46"/>
      <c r="R344" s="46"/>
      <c r="S344" s="46"/>
      <c r="T344" s="94"/>
      <c r="AT344" s="23" t="s">
        <v>167</v>
      </c>
      <c r="AU344" s="23" t="s">
        <v>86</v>
      </c>
    </row>
    <row r="345" s="1" customFormat="1" ht="38.25" customHeight="1">
      <c r="B345" s="45"/>
      <c r="C345" s="220" t="s">
        <v>528</v>
      </c>
      <c r="D345" s="220" t="s">
        <v>148</v>
      </c>
      <c r="E345" s="221" t="s">
        <v>529</v>
      </c>
      <c r="F345" s="222" t="s">
        <v>530</v>
      </c>
      <c r="G345" s="223" t="s">
        <v>294</v>
      </c>
      <c r="H345" s="224">
        <v>7</v>
      </c>
      <c r="I345" s="225"/>
      <c r="J345" s="226">
        <f>ROUND(I345*H345,2)</f>
        <v>0</v>
      </c>
      <c r="K345" s="222" t="s">
        <v>152</v>
      </c>
      <c r="L345" s="71"/>
      <c r="M345" s="227" t="s">
        <v>21</v>
      </c>
      <c r="N345" s="228" t="s">
        <v>47</v>
      </c>
      <c r="O345" s="46"/>
      <c r="P345" s="229">
        <f>O345*H345</f>
        <v>0</v>
      </c>
      <c r="Q345" s="229">
        <v>0.02828</v>
      </c>
      <c r="R345" s="229">
        <f>Q345*H345</f>
        <v>0.19796</v>
      </c>
      <c r="S345" s="229">
        <v>0</v>
      </c>
      <c r="T345" s="230">
        <f>S345*H345</f>
        <v>0</v>
      </c>
      <c r="AR345" s="23" t="s">
        <v>268</v>
      </c>
      <c r="AT345" s="23" t="s">
        <v>148</v>
      </c>
      <c r="AU345" s="23" t="s">
        <v>86</v>
      </c>
      <c r="AY345" s="23" t="s">
        <v>145</v>
      </c>
      <c r="BE345" s="231">
        <f>IF(N345="základní",J345,0)</f>
        <v>0</v>
      </c>
      <c r="BF345" s="231">
        <f>IF(N345="snížená",J345,0)</f>
        <v>0</v>
      </c>
      <c r="BG345" s="231">
        <f>IF(N345="zákl. přenesená",J345,0)</f>
        <v>0</v>
      </c>
      <c r="BH345" s="231">
        <f>IF(N345="sníž. přenesená",J345,0)</f>
        <v>0</v>
      </c>
      <c r="BI345" s="231">
        <f>IF(N345="nulová",J345,0)</f>
        <v>0</v>
      </c>
      <c r="BJ345" s="23" t="s">
        <v>84</v>
      </c>
      <c r="BK345" s="231">
        <f>ROUND(I345*H345,2)</f>
        <v>0</v>
      </c>
      <c r="BL345" s="23" t="s">
        <v>268</v>
      </c>
      <c r="BM345" s="23" t="s">
        <v>531</v>
      </c>
    </row>
    <row r="346" s="1" customFormat="1">
      <c r="B346" s="45"/>
      <c r="C346" s="73"/>
      <c r="D346" s="234" t="s">
        <v>167</v>
      </c>
      <c r="E346" s="73"/>
      <c r="F346" s="255" t="s">
        <v>527</v>
      </c>
      <c r="G346" s="73"/>
      <c r="H346" s="73"/>
      <c r="I346" s="190"/>
      <c r="J346" s="73"/>
      <c r="K346" s="73"/>
      <c r="L346" s="71"/>
      <c r="M346" s="256"/>
      <c r="N346" s="46"/>
      <c r="O346" s="46"/>
      <c r="P346" s="46"/>
      <c r="Q346" s="46"/>
      <c r="R346" s="46"/>
      <c r="S346" s="46"/>
      <c r="T346" s="94"/>
      <c r="AT346" s="23" t="s">
        <v>167</v>
      </c>
      <c r="AU346" s="23" t="s">
        <v>86</v>
      </c>
    </row>
    <row r="347" s="1" customFormat="1" ht="38.25" customHeight="1">
      <c r="B347" s="45"/>
      <c r="C347" s="220" t="s">
        <v>532</v>
      </c>
      <c r="D347" s="220" t="s">
        <v>148</v>
      </c>
      <c r="E347" s="221" t="s">
        <v>533</v>
      </c>
      <c r="F347" s="222" t="s">
        <v>534</v>
      </c>
      <c r="G347" s="223" t="s">
        <v>294</v>
      </c>
      <c r="H347" s="224">
        <v>7</v>
      </c>
      <c r="I347" s="225"/>
      <c r="J347" s="226">
        <f>ROUND(I347*H347,2)</f>
        <v>0</v>
      </c>
      <c r="K347" s="222" t="s">
        <v>152</v>
      </c>
      <c r="L347" s="71"/>
      <c r="M347" s="227" t="s">
        <v>21</v>
      </c>
      <c r="N347" s="228" t="s">
        <v>47</v>
      </c>
      <c r="O347" s="46"/>
      <c r="P347" s="229">
        <f>O347*H347</f>
        <v>0</v>
      </c>
      <c r="Q347" s="229">
        <v>0.031539999999999999</v>
      </c>
      <c r="R347" s="229">
        <f>Q347*H347</f>
        <v>0.22077999999999998</v>
      </c>
      <c r="S347" s="229">
        <v>0</v>
      </c>
      <c r="T347" s="230">
        <f>S347*H347</f>
        <v>0</v>
      </c>
      <c r="AR347" s="23" t="s">
        <v>268</v>
      </c>
      <c r="AT347" s="23" t="s">
        <v>148</v>
      </c>
      <c r="AU347" s="23" t="s">
        <v>86</v>
      </c>
      <c r="AY347" s="23" t="s">
        <v>145</v>
      </c>
      <c r="BE347" s="231">
        <f>IF(N347="základní",J347,0)</f>
        <v>0</v>
      </c>
      <c r="BF347" s="231">
        <f>IF(N347="snížená",J347,0)</f>
        <v>0</v>
      </c>
      <c r="BG347" s="231">
        <f>IF(N347="zákl. přenesená",J347,0)</f>
        <v>0</v>
      </c>
      <c r="BH347" s="231">
        <f>IF(N347="sníž. přenesená",J347,0)</f>
        <v>0</v>
      </c>
      <c r="BI347" s="231">
        <f>IF(N347="nulová",J347,0)</f>
        <v>0</v>
      </c>
      <c r="BJ347" s="23" t="s">
        <v>84</v>
      </c>
      <c r="BK347" s="231">
        <f>ROUND(I347*H347,2)</f>
        <v>0</v>
      </c>
      <c r="BL347" s="23" t="s">
        <v>268</v>
      </c>
      <c r="BM347" s="23" t="s">
        <v>535</v>
      </c>
    </row>
    <row r="348" s="1" customFormat="1">
      <c r="B348" s="45"/>
      <c r="C348" s="73"/>
      <c r="D348" s="234" t="s">
        <v>167</v>
      </c>
      <c r="E348" s="73"/>
      <c r="F348" s="255" t="s">
        <v>527</v>
      </c>
      <c r="G348" s="73"/>
      <c r="H348" s="73"/>
      <c r="I348" s="190"/>
      <c r="J348" s="73"/>
      <c r="K348" s="73"/>
      <c r="L348" s="71"/>
      <c r="M348" s="256"/>
      <c r="N348" s="46"/>
      <c r="O348" s="46"/>
      <c r="P348" s="46"/>
      <c r="Q348" s="46"/>
      <c r="R348" s="46"/>
      <c r="S348" s="46"/>
      <c r="T348" s="94"/>
      <c r="AT348" s="23" t="s">
        <v>167</v>
      </c>
      <c r="AU348" s="23" t="s">
        <v>86</v>
      </c>
    </row>
    <row r="349" s="1" customFormat="1" ht="38.25" customHeight="1">
      <c r="B349" s="45"/>
      <c r="C349" s="220" t="s">
        <v>536</v>
      </c>
      <c r="D349" s="220" t="s">
        <v>148</v>
      </c>
      <c r="E349" s="221" t="s">
        <v>537</v>
      </c>
      <c r="F349" s="222" t="s">
        <v>538</v>
      </c>
      <c r="G349" s="223" t="s">
        <v>294</v>
      </c>
      <c r="H349" s="224">
        <v>1</v>
      </c>
      <c r="I349" s="225"/>
      <c r="J349" s="226">
        <f>ROUND(I349*H349,2)</f>
        <v>0</v>
      </c>
      <c r="K349" s="222" t="s">
        <v>152</v>
      </c>
      <c r="L349" s="71"/>
      <c r="M349" s="227" t="s">
        <v>21</v>
      </c>
      <c r="N349" s="228" t="s">
        <v>47</v>
      </c>
      <c r="O349" s="46"/>
      <c r="P349" s="229">
        <f>O349*H349</f>
        <v>0</v>
      </c>
      <c r="Q349" s="229">
        <v>0.034799999999999998</v>
      </c>
      <c r="R349" s="229">
        <f>Q349*H349</f>
        <v>0.034799999999999998</v>
      </c>
      <c r="S349" s="229">
        <v>0</v>
      </c>
      <c r="T349" s="230">
        <f>S349*H349</f>
        <v>0</v>
      </c>
      <c r="AR349" s="23" t="s">
        <v>268</v>
      </c>
      <c r="AT349" s="23" t="s">
        <v>148</v>
      </c>
      <c r="AU349" s="23" t="s">
        <v>86</v>
      </c>
      <c r="AY349" s="23" t="s">
        <v>145</v>
      </c>
      <c r="BE349" s="231">
        <f>IF(N349="základní",J349,0)</f>
        <v>0</v>
      </c>
      <c r="BF349" s="231">
        <f>IF(N349="snížená",J349,0)</f>
        <v>0</v>
      </c>
      <c r="BG349" s="231">
        <f>IF(N349="zákl. přenesená",J349,0)</f>
        <v>0</v>
      </c>
      <c r="BH349" s="231">
        <f>IF(N349="sníž. přenesená",J349,0)</f>
        <v>0</v>
      </c>
      <c r="BI349" s="231">
        <f>IF(N349="nulová",J349,0)</f>
        <v>0</v>
      </c>
      <c r="BJ349" s="23" t="s">
        <v>84</v>
      </c>
      <c r="BK349" s="231">
        <f>ROUND(I349*H349,2)</f>
        <v>0</v>
      </c>
      <c r="BL349" s="23" t="s">
        <v>268</v>
      </c>
      <c r="BM349" s="23" t="s">
        <v>539</v>
      </c>
    </row>
    <row r="350" s="1" customFormat="1">
      <c r="B350" s="45"/>
      <c r="C350" s="73"/>
      <c r="D350" s="234" t="s">
        <v>167</v>
      </c>
      <c r="E350" s="73"/>
      <c r="F350" s="255" t="s">
        <v>527</v>
      </c>
      <c r="G350" s="73"/>
      <c r="H350" s="73"/>
      <c r="I350" s="190"/>
      <c r="J350" s="73"/>
      <c r="K350" s="73"/>
      <c r="L350" s="71"/>
      <c r="M350" s="256"/>
      <c r="N350" s="46"/>
      <c r="O350" s="46"/>
      <c r="P350" s="46"/>
      <c r="Q350" s="46"/>
      <c r="R350" s="46"/>
      <c r="S350" s="46"/>
      <c r="T350" s="94"/>
      <c r="AT350" s="23" t="s">
        <v>167</v>
      </c>
      <c r="AU350" s="23" t="s">
        <v>86</v>
      </c>
    </row>
    <row r="351" s="1" customFormat="1" ht="38.25" customHeight="1">
      <c r="B351" s="45"/>
      <c r="C351" s="220" t="s">
        <v>540</v>
      </c>
      <c r="D351" s="220" t="s">
        <v>148</v>
      </c>
      <c r="E351" s="221" t="s">
        <v>541</v>
      </c>
      <c r="F351" s="222" t="s">
        <v>542</v>
      </c>
      <c r="G351" s="223" t="s">
        <v>294</v>
      </c>
      <c r="H351" s="224">
        <v>1</v>
      </c>
      <c r="I351" s="225"/>
      <c r="J351" s="226">
        <f>ROUND(I351*H351,2)</f>
        <v>0</v>
      </c>
      <c r="K351" s="222" t="s">
        <v>152</v>
      </c>
      <c r="L351" s="71"/>
      <c r="M351" s="227" t="s">
        <v>21</v>
      </c>
      <c r="N351" s="228" t="s">
        <v>47</v>
      </c>
      <c r="O351" s="46"/>
      <c r="P351" s="229">
        <f>O351*H351</f>
        <v>0</v>
      </c>
      <c r="Q351" s="229">
        <v>0.06198</v>
      </c>
      <c r="R351" s="229">
        <f>Q351*H351</f>
        <v>0.06198</v>
      </c>
      <c r="S351" s="229">
        <v>0</v>
      </c>
      <c r="T351" s="230">
        <f>S351*H351</f>
        <v>0</v>
      </c>
      <c r="AR351" s="23" t="s">
        <v>268</v>
      </c>
      <c r="AT351" s="23" t="s">
        <v>148</v>
      </c>
      <c r="AU351" s="23" t="s">
        <v>86</v>
      </c>
      <c r="AY351" s="23" t="s">
        <v>145</v>
      </c>
      <c r="BE351" s="231">
        <f>IF(N351="základní",J351,0)</f>
        <v>0</v>
      </c>
      <c r="BF351" s="231">
        <f>IF(N351="snížená",J351,0)</f>
        <v>0</v>
      </c>
      <c r="BG351" s="231">
        <f>IF(N351="zákl. přenesená",J351,0)</f>
        <v>0</v>
      </c>
      <c r="BH351" s="231">
        <f>IF(N351="sníž. přenesená",J351,0)</f>
        <v>0</v>
      </c>
      <c r="BI351" s="231">
        <f>IF(N351="nulová",J351,0)</f>
        <v>0</v>
      </c>
      <c r="BJ351" s="23" t="s">
        <v>84</v>
      </c>
      <c r="BK351" s="231">
        <f>ROUND(I351*H351,2)</f>
        <v>0</v>
      </c>
      <c r="BL351" s="23" t="s">
        <v>268</v>
      </c>
      <c r="BM351" s="23" t="s">
        <v>543</v>
      </c>
    </row>
    <row r="352" s="1" customFormat="1">
      <c r="B352" s="45"/>
      <c r="C352" s="73"/>
      <c r="D352" s="234" t="s">
        <v>167</v>
      </c>
      <c r="E352" s="73"/>
      <c r="F352" s="255" t="s">
        <v>527</v>
      </c>
      <c r="G352" s="73"/>
      <c r="H352" s="73"/>
      <c r="I352" s="190"/>
      <c r="J352" s="73"/>
      <c r="K352" s="73"/>
      <c r="L352" s="71"/>
      <c r="M352" s="256"/>
      <c r="N352" s="46"/>
      <c r="O352" s="46"/>
      <c r="P352" s="46"/>
      <c r="Q352" s="46"/>
      <c r="R352" s="46"/>
      <c r="S352" s="46"/>
      <c r="T352" s="94"/>
      <c r="AT352" s="23" t="s">
        <v>167</v>
      </c>
      <c r="AU352" s="23" t="s">
        <v>86</v>
      </c>
    </row>
    <row r="353" s="1" customFormat="1" ht="38.25" customHeight="1">
      <c r="B353" s="45"/>
      <c r="C353" s="220" t="s">
        <v>544</v>
      </c>
      <c r="D353" s="220" t="s">
        <v>148</v>
      </c>
      <c r="E353" s="221" t="s">
        <v>545</v>
      </c>
      <c r="F353" s="222" t="s">
        <v>546</v>
      </c>
      <c r="G353" s="223" t="s">
        <v>294</v>
      </c>
      <c r="H353" s="224">
        <v>1</v>
      </c>
      <c r="I353" s="225"/>
      <c r="J353" s="226">
        <f>ROUND(I353*H353,2)</f>
        <v>0</v>
      </c>
      <c r="K353" s="222" t="s">
        <v>152</v>
      </c>
      <c r="L353" s="71"/>
      <c r="M353" s="227" t="s">
        <v>21</v>
      </c>
      <c r="N353" s="228" t="s">
        <v>47</v>
      </c>
      <c r="O353" s="46"/>
      <c r="P353" s="229">
        <f>O353*H353</f>
        <v>0</v>
      </c>
      <c r="Q353" s="229">
        <v>0.068500000000000005</v>
      </c>
      <c r="R353" s="229">
        <f>Q353*H353</f>
        <v>0.068500000000000005</v>
      </c>
      <c r="S353" s="229">
        <v>0</v>
      </c>
      <c r="T353" s="230">
        <f>S353*H353</f>
        <v>0</v>
      </c>
      <c r="AR353" s="23" t="s">
        <v>268</v>
      </c>
      <c r="AT353" s="23" t="s">
        <v>148</v>
      </c>
      <c r="AU353" s="23" t="s">
        <v>86</v>
      </c>
      <c r="AY353" s="23" t="s">
        <v>145</v>
      </c>
      <c r="BE353" s="231">
        <f>IF(N353="základní",J353,0)</f>
        <v>0</v>
      </c>
      <c r="BF353" s="231">
        <f>IF(N353="snížená",J353,0)</f>
        <v>0</v>
      </c>
      <c r="BG353" s="231">
        <f>IF(N353="zákl. přenesená",J353,0)</f>
        <v>0</v>
      </c>
      <c r="BH353" s="231">
        <f>IF(N353="sníž. přenesená",J353,0)</f>
        <v>0</v>
      </c>
      <c r="BI353" s="231">
        <f>IF(N353="nulová",J353,0)</f>
        <v>0</v>
      </c>
      <c r="BJ353" s="23" t="s">
        <v>84</v>
      </c>
      <c r="BK353" s="231">
        <f>ROUND(I353*H353,2)</f>
        <v>0</v>
      </c>
      <c r="BL353" s="23" t="s">
        <v>268</v>
      </c>
      <c r="BM353" s="23" t="s">
        <v>547</v>
      </c>
    </row>
    <row r="354" s="1" customFormat="1">
      <c r="B354" s="45"/>
      <c r="C354" s="73"/>
      <c r="D354" s="234" t="s">
        <v>167</v>
      </c>
      <c r="E354" s="73"/>
      <c r="F354" s="255" t="s">
        <v>527</v>
      </c>
      <c r="G354" s="73"/>
      <c r="H354" s="73"/>
      <c r="I354" s="190"/>
      <c r="J354" s="73"/>
      <c r="K354" s="73"/>
      <c r="L354" s="71"/>
      <c r="M354" s="256"/>
      <c r="N354" s="46"/>
      <c r="O354" s="46"/>
      <c r="P354" s="46"/>
      <c r="Q354" s="46"/>
      <c r="R354" s="46"/>
      <c r="S354" s="46"/>
      <c r="T354" s="94"/>
      <c r="AT354" s="23" t="s">
        <v>167</v>
      </c>
      <c r="AU354" s="23" t="s">
        <v>86</v>
      </c>
    </row>
    <row r="355" s="1" customFormat="1" ht="25.5" customHeight="1">
      <c r="B355" s="45"/>
      <c r="C355" s="220" t="s">
        <v>548</v>
      </c>
      <c r="D355" s="220" t="s">
        <v>148</v>
      </c>
      <c r="E355" s="221" t="s">
        <v>549</v>
      </c>
      <c r="F355" s="222" t="s">
        <v>550</v>
      </c>
      <c r="G355" s="223" t="s">
        <v>305</v>
      </c>
      <c r="H355" s="224">
        <v>3.0259999999999998</v>
      </c>
      <c r="I355" s="225"/>
      <c r="J355" s="226">
        <f>ROUND(I355*H355,2)</f>
        <v>0</v>
      </c>
      <c r="K355" s="222" t="s">
        <v>152</v>
      </c>
      <c r="L355" s="71"/>
      <c r="M355" s="227" t="s">
        <v>21</v>
      </c>
      <c r="N355" s="228" t="s">
        <v>47</v>
      </c>
      <c r="O355" s="46"/>
      <c r="P355" s="229">
        <f>O355*H355</f>
        <v>0</v>
      </c>
      <c r="Q355" s="229">
        <v>0</v>
      </c>
      <c r="R355" s="229">
        <f>Q355*H355</f>
        <v>0</v>
      </c>
      <c r="S355" s="229">
        <v>0</v>
      </c>
      <c r="T355" s="230">
        <f>S355*H355</f>
        <v>0</v>
      </c>
      <c r="AR355" s="23" t="s">
        <v>268</v>
      </c>
      <c r="AT355" s="23" t="s">
        <v>148</v>
      </c>
      <c r="AU355" s="23" t="s">
        <v>86</v>
      </c>
      <c r="AY355" s="23" t="s">
        <v>145</v>
      </c>
      <c r="BE355" s="231">
        <f>IF(N355="základní",J355,0)</f>
        <v>0</v>
      </c>
      <c r="BF355" s="231">
        <f>IF(N355="snížená",J355,0)</f>
        <v>0</v>
      </c>
      <c r="BG355" s="231">
        <f>IF(N355="zákl. přenesená",J355,0)</f>
        <v>0</v>
      </c>
      <c r="BH355" s="231">
        <f>IF(N355="sníž. přenesená",J355,0)</f>
        <v>0</v>
      </c>
      <c r="BI355" s="231">
        <f>IF(N355="nulová",J355,0)</f>
        <v>0</v>
      </c>
      <c r="BJ355" s="23" t="s">
        <v>84</v>
      </c>
      <c r="BK355" s="231">
        <f>ROUND(I355*H355,2)</f>
        <v>0</v>
      </c>
      <c r="BL355" s="23" t="s">
        <v>268</v>
      </c>
      <c r="BM355" s="23" t="s">
        <v>551</v>
      </c>
    </row>
    <row r="356" s="1" customFormat="1" ht="38.25" customHeight="1">
      <c r="B356" s="45"/>
      <c r="C356" s="220" t="s">
        <v>552</v>
      </c>
      <c r="D356" s="220" t="s">
        <v>148</v>
      </c>
      <c r="E356" s="221" t="s">
        <v>553</v>
      </c>
      <c r="F356" s="222" t="s">
        <v>554</v>
      </c>
      <c r="G356" s="223" t="s">
        <v>305</v>
      </c>
      <c r="H356" s="224">
        <v>0.59899999999999998</v>
      </c>
      <c r="I356" s="225"/>
      <c r="J356" s="226">
        <f>ROUND(I356*H356,2)</f>
        <v>0</v>
      </c>
      <c r="K356" s="222" t="s">
        <v>152</v>
      </c>
      <c r="L356" s="71"/>
      <c r="M356" s="227" t="s">
        <v>21</v>
      </c>
      <c r="N356" s="228" t="s">
        <v>47</v>
      </c>
      <c r="O356" s="46"/>
      <c r="P356" s="229">
        <f>O356*H356</f>
        <v>0</v>
      </c>
      <c r="Q356" s="229">
        <v>0</v>
      </c>
      <c r="R356" s="229">
        <f>Q356*H356</f>
        <v>0</v>
      </c>
      <c r="S356" s="229">
        <v>0</v>
      </c>
      <c r="T356" s="230">
        <f>S356*H356</f>
        <v>0</v>
      </c>
      <c r="AR356" s="23" t="s">
        <v>268</v>
      </c>
      <c r="AT356" s="23" t="s">
        <v>148</v>
      </c>
      <c r="AU356" s="23" t="s">
        <v>86</v>
      </c>
      <c r="AY356" s="23" t="s">
        <v>145</v>
      </c>
      <c r="BE356" s="231">
        <f>IF(N356="základní",J356,0)</f>
        <v>0</v>
      </c>
      <c r="BF356" s="231">
        <f>IF(N356="snížená",J356,0)</f>
        <v>0</v>
      </c>
      <c r="BG356" s="231">
        <f>IF(N356="zákl. přenesená",J356,0)</f>
        <v>0</v>
      </c>
      <c r="BH356" s="231">
        <f>IF(N356="sníž. přenesená",J356,0)</f>
        <v>0</v>
      </c>
      <c r="BI356" s="231">
        <f>IF(N356="nulová",J356,0)</f>
        <v>0</v>
      </c>
      <c r="BJ356" s="23" t="s">
        <v>84</v>
      </c>
      <c r="BK356" s="231">
        <f>ROUND(I356*H356,2)</f>
        <v>0</v>
      </c>
      <c r="BL356" s="23" t="s">
        <v>268</v>
      </c>
      <c r="BM356" s="23" t="s">
        <v>555</v>
      </c>
    </row>
    <row r="357" s="1" customFormat="1">
      <c r="B357" s="45"/>
      <c r="C357" s="73"/>
      <c r="D357" s="234" t="s">
        <v>167</v>
      </c>
      <c r="E357" s="73"/>
      <c r="F357" s="255" t="s">
        <v>556</v>
      </c>
      <c r="G357" s="73"/>
      <c r="H357" s="73"/>
      <c r="I357" s="190"/>
      <c r="J357" s="73"/>
      <c r="K357" s="73"/>
      <c r="L357" s="71"/>
      <c r="M357" s="256"/>
      <c r="N357" s="46"/>
      <c r="O357" s="46"/>
      <c r="P357" s="46"/>
      <c r="Q357" s="46"/>
      <c r="R357" s="46"/>
      <c r="S357" s="46"/>
      <c r="T357" s="94"/>
      <c r="AT357" s="23" t="s">
        <v>167</v>
      </c>
      <c r="AU357" s="23" t="s">
        <v>86</v>
      </c>
    </row>
    <row r="358" s="10" customFormat="1" ht="29.88" customHeight="1">
      <c r="B358" s="204"/>
      <c r="C358" s="205"/>
      <c r="D358" s="206" t="s">
        <v>75</v>
      </c>
      <c r="E358" s="218" t="s">
        <v>557</v>
      </c>
      <c r="F358" s="218" t="s">
        <v>558</v>
      </c>
      <c r="G358" s="205"/>
      <c r="H358" s="205"/>
      <c r="I358" s="208"/>
      <c r="J358" s="219">
        <f>BK358</f>
        <v>0</v>
      </c>
      <c r="K358" s="205"/>
      <c r="L358" s="210"/>
      <c r="M358" s="211"/>
      <c r="N358" s="212"/>
      <c r="O358" s="212"/>
      <c r="P358" s="213">
        <f>SUM(P359:P417)</f>
        <v>0</v>
      </c>
      <c r="Q358" s="212"/>
      <c r="R358" s="213">
        <f>SUM(R359:R417)</f>
        <v>6.0034208999999992</v>
      </c>
      <c r="S358" s="212"/>
      <c r="T358" s="214">
        <f>SUM(T359:T417)</f>
        <v>0.30987999999999999</v>
      </c>
      <c r="AR358" s="215" t="s">
        <v>86</v>
      </c>
      <c r="AT358" s="216" t="s">
        <v>75</v>
      </c>
      <c r="AU358" s="216" t="s">
        <v>84</v>
      </c>
      <c r="AY358" s="215" t="s">
        <v>145</v>
      </c>
      <c r="BK358" s="217">
        <f>SUM(BK359:BK417)</f>
        <v>0</v>
      </c>
    </row>
    <row r="359" s="1" customFormat="1" ht="25.5" customHeight="1">
      <c r="B359" s="45"/>
      <c r="C359" s="220" t="s">
        <v>559</v>
      </c>
      <c r="D359" s="220" t="s">
        <v>148</v>
      </c>
      <c r="E359" s="221" t="s">
        <v>560</v>
      </c>
      <c r="F359" s="222" t="s">
        <v>561</v>
      </c>
      <c r="G359" s="223" t="s">
        <v>151</v>
      </c>
      <c r="H359" s="224">
        <v>9.7599999999999998</v>
      </c>
      <c r="I359" s="225"/>
      <c r="J359" s="226">
        <f>ROUND(I359*H359,2)</f>
        <v>0</v>
      </c>
      <c r="K359" s="222" t="s">
        <v>152</v>
      </c>
      <c r="L359" s="71"/>
      <c r="M359" s="227" t="s">
        <v>21</v>
      </c>
      <c r="N359" s="228" t="s">
        <v>47</v>
      </c>
      <c r="O359" s="46"/>
      <c r="P359" s="229">
        <f>O359*H359</f>
        <v>0</v>
      </c>
      <c r="Q359" s="229">
        <v>0</v>
      </c>
      <c r="R359" s="229">
        <f>Q359*H359</f>
        <v>0</v>
      </c>
      <c r="S359" s="229">
        <v>0.03175</v>
      </c>
      <c r="T359" s="230">
        <f>S359*H359</f>
        <v>0.30987999999999999</v>
      </c>
      <c r="AR359" s="23" t="s">
        <v>268</v>
      </c>
      <c r="AT359" s="23" t="s">
        <v>148</v>
      </c>
      <c r="AU359" s="23" t="s">
        <v>86</v>
      </c>
      <c r="AY359" s="23" t="s">
        <v>145</v>
      </c>
      <c r="BE359" s="231">
        <f>IF(N359="základní",J359,0)</f>
        <v>0</v>
      </c>
      <c r="BF359" s="231">
        <f>IF(N359="snížená",J359,0)</f>
        <v>0</v>
      </c>
      <c r="BG359" s="231">
        <f>IF(N359="zákl. přenesená",J359,0)</f>
        <v>0</v>
      </c>
      <c r="BH359" s="231">
        <f>IF(N359="sníž. přenesená",J359,0)</f>
        <v>0</v>
      </c>
      <c r="BI359" s="231">
        <f>IF(N359="nulová",J359,0)</f>
        <v>0</v>
      </c>
      <c r="BJ359" s="23" t="s">
        <v>84</v>
      </c>
      <c r="BK359" s="231">
        <f>ROUND(I359*H359,2)</f>
        <v>0</v>
      </c>
      <c r="BL359" s="23" t="s">
        <v>268</v>
      </c>
      <c r="BM359" s="23" t="s">
        <v>562</v>
      </c>
    </row>
    <row r="360" s="1" customFormat="1">
      <c r="B360" s="45"/>
      <c r="C360" s="73"/>
      <c r="D360" s="234" t="s">
        <v>167</v>
      </c>
      <c r="E360" s="73"/>
      <c r="F360" s="255" t="s">
        <v>563</v>
      </c>
      <c r="G360" s="73"/>
      <c r="H360" s="73"/>
      <c r="I360" s="190"/>
      <c r="J360" s="73"/>
      <c r="K360" s="73"/>
      <c r="L360" s="71"/>
      <c r="M360" s="256"/>
      <c r="N360" s="46"/>
      <c r="O360" s="46"/>
      <c r="P360" s="46"/>
      <c r="Q360" s="46"/>
      <c r="R360" s="46"/>
      <c r="S360" s="46"/>
      <c r="T360" s="94"/>
      <c r="AT360" s="23" t="s">
        <v>167</v>
      </c>
      <c r="AU360" s="23" t="s">
        <v>86</v>
      </c>
    </row>
    <row r="361" s="11" customFormat="1">
      <c r="B361" s="232"/>
      <c r="C361" s="233"/>
      <c r="D361" s="234" t="s">
        <v>155</v>
      </c>
      <c r="E361" s="235" t="s">
        <v>21</v>
      </c>
      <c r="F361" s="236" t="s">
        <v>564</v>
      </c>
      <c r="G361" s="233"/>
      <c r="H361" s="237">
        <v>9.7599999999999998</v>
      </c>
      <c r="I361" s="238"/>
      <c r="J361" s="233"/>
      <c r="K361" s="233"/>
      <c r="L361" s="239"/>
      <c r="M361" s="240"/>
      <c r="N361" s="241"/>
      <c r="O361" s="241"/>
      <c r="P361" s="241"/>
      <c r="Q361" s="241"/>
      <c r="R361" s="241"/>
      <c r="S361" s="241"/>
      <c r="T361" s="242"/>
      <c r="AT361" s="243" t="s">
        <v>155</v>
      </c>
      <c r="AU361" s="243" t="s">
        <v>86</v>
      </c>
      <c r="AV361" s="11" t="s">
        <v>86</v>
      </c>
      <c r="AW361" s="11" t="s">
        <v>39</v>
      </c>
      <c r="AX361" s="11" t="s">
        <v>84</v>
      </c>
      <c r="AY361" s="243" t="s">
        <v>145</v>
      </c>
    </row>
    <row r="362" s="1" customFormat="1" ht="38.25" customHeight="1">
      <c r="B362" s="45"/>
      <c r="C362" s="220" t="s">
        <v>565</v>
      </c>
      <c r="D362" s="220" t="s">
        <v>148</v>
      </c>
      <c r="E362" s="221" t="s">
        <v>566</v>
      </c>
      <c r="F362" s="222" t="s">
        <v>567</v>
      </c>
      <c r="G362" s="223" t="s">
        <v>151</v>
      </c>
      <c r="H362" s="224">
        <v>197.00999999999999</v>
      </c>
      <c r="I362" s="225"/>
      <c r="J362" s="226">
        <f>ROUND(I362*H362,2)</f>
        <v>0</v>
      </c>
      <c r="K362" s="222" t="s">
        <v>152</v>
      </c>
      <c r="L362" s="71"/>
      <c r="M362" s="227" t="s">
        <v>21</v>
      </c>
      <c r="N362" s="228" t="s">
        <v>47</v>
      </c>
      <c r="O362" s="46"/>
      <c r="P362" s="229">
        <f>O362*H362</f>
        <v>0</v>
      </c>
      <c r="Q362" s="229">
        <v>0.01223</v>
      </c>
      <c r="R362" s="229">
        <f>Q362*H362</f>
        <v>2.4094322999999997</v>
      </c>
      <c r="S362" s="229">
        <v>0</v>
      </c>
      <c r="T362" s="230">
        <f>S362*H362</f>
        <v>0</v>
      </c>
      <c r="AR362" s="23" t="s">
        <v>268</v>
      </c>
      <c r="AT362" s="23" t="s">
        <v>148</v>
      </c>
      <c r="AU362" s="23" t="s">
        <v>86</v>
      </c>
      <c r="AY362" s="23" t="s">
        <v>145</v>
      </c>
      <c r="BE362" s="231">
        <f>IF(N362="základní",J362,0)</f>
        <v>0</v>
      </c>
      <c r="BF362" s="231">
        <f>IF(N362="snížená",J362,0)</f>
        <v>0</v>
      </c>
      <c r="BG362" s="231">
        <f>IF(N362="zákl. přenesená",J362,0)</f>
        <v>0</v>
      </c>
      <c r="BH362" s="231">
        <f>IF(N362="sníž. přenesená",J362,0)</f>
        <v>0</v>
      </c>
      <c r="BI362" s="231">
        <f>IF(N362="nulová",J362,0)</f>
        <v>0</v>
      </c>
      <c r="BJ362" s="23" t="s">
        <v>84</v>
      </c>
      <c r="BK362" s="231">
        <f>ROUND(I362*H362,2)</f>
        <v>0</v>
      </c>
      <c r="BL362" s="23" t="s">
        <v>268</v>
      </c>
      <c r="BM362" s="23" t="s">
        <v>568</v>
      </c>
    </row>
    <row r="363" s="1" customFormat="1">
      <c r="B363" s="45"/>
      <c r="C363" s="73"/>
      <c r="D363" s="234" t="s">
        <v>167</v>
      </c>
      <c r="E363" s="73"/>
      <c r="F363" s="255" t="s">
        <v>569</v>
      </c>
      <c r="G363" s="73"/>
      <c r="H363" s="73"/>
      <c r="I363" s="190"/>
      <c r="J363" s="73"/>
      <c r="K363" s="73"/>
      <c r="L363" s="71"/>
      <c r="M363" s="256"/>
      <c r="N363" s="46"/>
      <c r="O363" s="46"/>
      <c r="P363" s="46"/>
      <c r="Q363" s="46"/>
      <c r="R363" s="46"/>
      <c r="S363" s="46"/>
      <c r="T363" s="94"/>
      <c r="AT363" s="23" t="s">
        <v>167</v>
      </c>
      <c r="AU363" s="23" t="s">
        <v>86</v>
      </c>
    </row>
    <row r="364" s="11" customFormat="1">
      <c r="B364" s="232"/>
      <c r="C364" s="233"/>
      <c r="D364" s="234" t="s">
        <v>155</v>
      </c>
      <c r="E364" s="235" t="s">
        <v>21</v>
      </c>
      <c r="F364" s="236" t="s">
        <v>570</v>
      </c>
      <c r="G364" s="233"/>
      <c r="H364" s="237">
        <v>10</v>
      </c>
      <c r="I364" s="238"/>
      <c r="J364" s="233"/>
      <c r="K364" s="233"/>
      <c r="L364" s="239"/>
      <c r="M364" s="240"/>
      <c r="N364" s="241"/>
      <c r="O364" s="241"/>
      <c r="P364" s="241"/>
      <c r="Q364" s="241"/>
      <c r="R364" s="241"/>
      <c r="S364" s="241"/>
      <c r="T364" s="242"/>
      <c r="AT364" s="243" t="s">
        <v>155</v>
      </c>
      <c r="AU364" s="243" t="s">
        <v>86</v>
      </c>
      <c r="AV364" s="11" t="s">
        <v>86</v>
      </c>
      <c r="AW364" s="11" t="s">
        <v>39</v>
      </c>
      <c r="AX364" s="11" t="s">
        <v>76</v>
      </c>
      <c r="AY364" s="243" t="s">
        <v>145</v>
      </c>
    </row>
    <row r="365" s="11" customFormat="1">
      <c r="B365" s="232"/>
      <c r="C365" s="233"/>
      <c r="D365" s="234" t="s">
        <v>155</v>
      </c>
      <c r="E365" s="235" t="s">
        <v>21</v>
      </c>
      <c r="F365" s="236" t="s">
        <v>571</v>
      </c>
      <c r="G365" s="233"/>
      <c r="H365" s="237">
        <v>3.6000000000000001</v>
      </c>
      <c r="I365" s="238"/>
      <c r="J365" s="233"/>
      <c r="K365" s="233"/>
      <c r="L365" s="239"/>
      <c r="M365" s="240"/>
      <c r="N365" s="241"/>
      <c r="O365" s="241"/>
      <c r="P365" s="241"/>
      <c r="Q365" s="241"/>
      <c r="R365" s="241"/>
      <c r="S365" s="241"/>
      <c r="T365" s="242"/>
      <c r="AT365" s="243" t="s">
        <v>155</v>
      </c>
      <c r="AU365" s="243" t="s">
        <v>86</v>
      </c>
      <c r="AV365" s="11" t="s">
        <v>86</v>
      </c>
      <c r="AW365" s="11" t="s">
        <v>39</v>
      </c>
      <c r="AX365" s="11" t="s">
        <v>76</v>
      </c>
      <c r="AY365" s="243" t="s">
        <v>145</v>
      </c>
    </row>
    <row r="366" s="11" customFormat="1">
      <c r="B366" s="232"/>
      <c r="C366" s="233"/>
      <c r="D366" s="234" t="s">
        <v>155</v>
      </c>
      <c r="E366" s="235" t="s">
        <v>21</v>
      </c>
      <c r="F366" s="236" t="s">
        <v>572</v>
      </c>
      <c r="G366" s="233"/>
      <c r="H366" s="237">
        <v>4.8200000000000003</v>
      </c>
      <c r="I366" s="238"/>
      <c r="J366" s="233"/>
      <c r="K366" s="233"/>
      <c r="L366" s="239"/>
      <c r="M366" s="240"/>
      <c r="N366" s="241"/>
      <c r="O366" s="241"/>
      <c r="P366" s="241"/>
      <c r="Q366" s="241"/>
      <c r="R366" s="241"/>
      <c r="S366" s="241"/>
      <c r="T366" s="242"/>
      <c r="AT366" s="243" t="s">
        <v>155</v>
      </c>
      <c r="AU366" s="243" t="s">
        <v>86</v>
      </c>
      <c r="AV366" s="11" t="s">
        <v>86</v>
      </c>
      <c r="AW366" s="11" t="s">
        <v>39</v>
      </c>
      <c r="AX366" s="11" t="s">
        <v>76</v>
      </c>
      <c r="AY366" s="243" t="s">
        <v>145</v>
      </c>
    </row>
    <row r="367" s="11" customFormat="1">
      <c r="B367" s="232"/>
      <c r="C367" s="233"/>
      <c r="D367" s="234" t="s">
        <v>155</v>
      </c>
      <c r="E367" s="235" t="s">
        <v>21</v>
      </c>
      <c r="F367" s="236" t="s">
        <v>573</v>
      </c>
      <c r="G367" s="233"/>
      <c r="H367" s="237">
        <v>2.3500000000000001</v>
      </c>
      <c r="I367" s="238"/>
      <c r="J367" s="233"/>
      <c r="K367" s="233"/>
      <c r="L367" s="239"/>
      <c r="M367" s="240"/>
      <c r="N367" s="241"/>
      <c r="O367" s="241"/>
      <c r="P367" s="241"/>
      <c r="Q367" s="241"/>
      <c r="R367" s="241"/>
      <c r="S367" s="241"/>
      <c r="T367" s="242"/>
      <c r="AT367" s="243" t="s">
        <v>155</v>
      </c>
      <c r="AU367" s="243" t="s">
        <v>86</v>
      </c>
      <c r="AV367" s="11" t="s">
        <v>86</v>
      </c>
      <c r="AW367" s="11" t="s">
        <v>39</v>
      </c>
      <c r="AX367" s="11" t="s">
        <v>76</v>
      </c>
      <c r="AY367" s="243" t="s">
        <v>145</v>
      </c>
    </row>
    <row r="368" s="11" customFormat="1">
      <c r="B368" s="232"/>
      <c r="C368" s="233"/>
      <c r="D368" s="234" t="s">
        <v>155</v>
      </c>
      <c r="E368" s="235" t="s">
        <v>21</v>
      </c>
      <c r="F368" s="236" t="s">
        <v>574</v>
      </c>
      <c r="G368" s="233"/>
      <c r="H368" s="237">
        <v>16.789999999999999</v>
      </c>
      <c r="I368" s="238"/>
      <c r="J368" s="233"/>
      <c r="K368" s="233"/>
      <c r="L368" s="239"/>
      <c r="M368" s="240"/>
      <c r="N368" s="241"/>
      <c r="O368" s="241"/>
      <c r="P368" s="241"/>
      <c r="Q368" s="241"/>
      <c r="R368" s="241"/>
      <c r="S368" s="241"/>
      <c r="T368" s="242"/>
      <c r="AT368" s="243" t="s">
        <v>155</v>
      </c>
      <c r="AU368" s="243" t="s">
        <v>86</v>
      </c>
      <c r="AV368" s="11" t="s">
        <v>86</v>
      </c>
      <c r="AW368" s="11" t="s">
        <v>39</v>
      </c>
      <c r="AX368" s="11" t="s">
        <v>76</v>
      </c>
      <c r="AY368" s="243" t="s">
        <v>145</v>
      </c>
    </row>
    <row r="369" s="11" customFormat="1">
      <c r="B369" s="232"/>
      <c r="C369" s="233"/>
      <c r="D369" s="234" t="s">
        <v>155</v>
      </c>
      <c r="E369" s="235" t="s">
        <v>21</v>
      </c>
      <c r="F369" s="236" t="s">
        <v>575</v>
      </c>
      <c r="G369" s="233"/>
      <c r="H369" s="237">
        <v>5.4800000000000004</v>
      </c>
      <c r="I369" s="238"/>
      <c r="J369" s="233"/>
      <c r="K369" s="233"/>
      <c r="L369" s="239"/>
      <c r="M369" s="240"/>
      <c r="N369" s="241"/>
      <c r="O369" s="241"/>
      <c r="P369" s="241"/>
      <c r="Q369" s="241"/>
      <c r="R369" s="241"/>
      <c r="S369" s="241"/>
      <c r="T369" s="242"/>
      <c r="AT369" s="243" t="s">
        <v>155</v>
      </c>
      <c r="AU369" s="243" t="s">
        <v>86</v>
      </c>
      <c r="AV369" s="11" t="s">
        <v>86</v>
      </c>
      <c r="AW369" s="11" t="s">
        <v>39</v>
      </c>
      <c r="AX369" s="11" t="s">
        <v>76</v>
      </c>
      <c r="AY369" s="243" t="s">
        <v>145</v>
      </c>
    </row>
    <row r="370" s="11" customFormat="1">
      <c r="B370" s="232"/>
      <c r="C370" s="233"/>
      <c r="D370" s="234" t="s">
        <v>155</v>
      </c>
      <c r="E370" s="235" t="s">
        <v>21</v>
      </c>
      <c r="F370" s="236" t="s">
        <v>576</v>
      </c>
      <c r="G370" s="233"/>
      <c r="H370" s="237">
        <v>13.140000000000001</v>
      </c>
      <c r="I370" s="238"/>
      <c r="J370" s="233"/>
      <c r="K370" s="233"/>
      <c r="L370" s="239"/>
      <c r="M370" s="240"/>
      <c r="N370" s="241"/>
      <c r="O370" s="241"/>
      <c r="P370" s="241"/>
      <c r="Q370" s="241"/>
      <c r="R370" s="241"/>
      <c r="S370" s="241"/>
      <c r="T370" s="242"/>
      <c r="AT370" s="243" t="s">
        <v>155</v>
      </c>
      <c r="AU370" s="243" t="s">
        <v>86</v>
      </c>
      <c r="AV370" s="11" t="s">
        <v>86</v>
      </c>
      <c r="AW370" s="11" t="s">
        <v>39</v>
      </c>
      <c r="AX370" s="11" t="s">
        <v>76</v>
      </c>
      <c r="AY370" s="243" t="s">
        <v>145</v>
      </c>
    </row>
    <row r="371" s="11" customFormat="1">
      <c r="B371" s="232"/>
      <c r="C371" s="233"/>
      <c r="D371" s="234" t="s">
        <v>155</v>
      </c>
      <c r="E371" s="235" t="s">
        <v>21</v>
      </c>
      <c r="F371" s="236" t="s">
        <v>577</v>
      </c>
      <c r="G371" s="233"/>
      <c r="H371" s="237">
        <v>7.9400000000000004</v>
      </c>
      <c r="I371" s="238"/>
      <c r="J371" s="233"/>
      <c r="K371" s="233"/>
      <c r="L371" s="239"/>
      <c r="M371" s="240"/>
      <c r="N371" s="241"/>
      <c r="O371" s="241"/>
      <c r="P371" s="241"/>
      <c r="Q371" s="241"/>
      <c r="R371" s="241"/>
      <c r="S371" s="241"/>
      <c r="T371" s="242"/>
      <c r="AT371" s="243" t="s">
        <v>155</v>
      </c>
      <c r="AU371" s="243" t="s">
        <v>86</v>
      </c>
      <c r="AV371" s="11" t="s">
        <v>86</v>
      </c>
      <c r="AW371" s="11" t="s">
        <v>39</v>
      </c>
      <c r="AX371" s="11" t="s">
        <v>76</v>
      </c>
      <c r="AY371" s="243" t="s">
        <v>145</v>
      </c>
    </row>
    <row r="372" s="11" customFormat="1">
      <c r="B372" s="232"/>
      <c r="C372" s="233"/>
      <c r="D372" s="234" t="s">
        <v>155</v>
      </c>
      <c r="E372" s="235" t="s">
        <v>21</v>
      </c>
      <c r="F372" s="236" t="s">
        <v>578</v>
      </c>
      <c r="G372" s="233"/>
      <c r="H372" s="237">
        <v>29.23</v>
      </c>
      <c r="I372" s="238"/>
      <c r="J372" s="233"/>
      <c r="K372" s="233"/>
      <c r="L372" s="239"/>
      <c r="M372" s="240"/>
      <c r="N372" s="241"/>
      <c r="O372" s="241"/>
      <c r="P372" s="241"/>
      <c r="Q372" s="241"/>
      <c r="R372" s="241"/>
      <c r="S372" s="241"/>
      <c r="T372" s="242"/>
      <c r="AT372" s="243" t="s">
        <v>155</v>
      </c>
      <c r="AU372" s="243" t="s">
        <v>86</v>
      </c>
      <c r="AV372" s="11" t="s">
        <v>86</v>
      </c>
      <c r="AW372" s="11" t="s">
        <v>39</v>
      </c>
      <c r="AX372" s="11" t="s">
        <v>76</v>
      </c>
      <c r="AY372" s="243" t="s">
        <v>145</v>
      </c>
    </row>
    <row r="373" s="11" customFormat="1">
      <c r="B373" s="232"/>
      <c r="C373" s="233"/>
      <c r="D373" s="234" t="s">
        <v>155</v>
      </c>
      <c r="E373" s="235" t="s">
        <v>21</v>
      </c>
      <c r="F373" s="236" t="s">
        <v>579</v>
      </c>
      <c r="G373" s="233"/>
      <c r="H373" s="237">
        <v>8.0600000000000005</v>
      </c>
      <c r="I373" s="238"/>
      <c r="J373" s="233"/>
      <c r="K373" s="233"/>
      <c r="L373" s="239"/>
      <c r="M373" s="240"/>
      <c r="N373" s="241"/>
      <c r="O373" s="241"/>
      <c r="P373" s="241"/>
      <c r="Q373" s="241"/>
      <c r="R373" s="241"/>
      <c r="S373" s="241"/>
      <c r="T373" s="242"/>
      <c r="AT373" s="243" t="s">
        <v>155</v>
      </c>
      <c r="AU373" s="243" t="s">
        <v>86</v>
      </c>
      <c r="AV373" s="11" t="s">
        <v>86</v>
      </c>
      <c r="AW373" s="11" t="s">
        <v>39</v>
      </c>
      <c r="AX373" s="11" t="s">
        <v>76</v>
      </c>
      <c r="AY373" s="243" t="s">
        <v>145</v>
      </c>
    </row>
    <row r="374" s="11" customFormat="1">
      <c r="B374" s="232"/>
      <c r="C374" s="233"/>
      <c r="D374" s="234" t="s">
        <v>155</v>
      </c>
      <c r="E374" s="235" t="s">
        <v>21</v>
      </c>
      <c r="F374" s="236" t="s">
        <v>580</v>
      </c>
      <c r="G374" s="233"/>
      <c r="H374" s="237">
        <v>9.2100000000000009</v>
      </c>
      <c r="I374" s="238"/>
      <c r="J374" s="233"/>
      <c r="K374" s="233"/>
      <c r="L374" s="239"/>
      <c r="M374" s="240"/>
      <c r="N374" s="241"/>
      <c r="O374" s="241"/>
      <c r="P374" s="241"/>
      <c r="Q374" s="241"/>
      <c r="R374" s="241"/>
      <c r="S374" s="241"/>
      <c r="T374" s="242"/>
      <c r="AT374" s="243" t="s">
        <v>155</v>
      </c>
      <c r="AU374" s="243" t="s">
        <v>86</v>
      </c>
      <c r="AV374" s="11" t="s">
        <v>86</v>
      </c>
      <c r="AW374" s="11" t="s">
        <v>39</v>
      </c>
      <c r="AX374" s="11" t="s">
        <v>76</v>
      </c>
      <c r="AY374" s="243" t="s">
        <v>145</v>
      </c>
    </row>
    <row r="375" s="11" customFormat="1">
      <c r="B375" s="232"/>
      <c r="C375" s="233"/>
      <c r="D375" s="234" t="s">
        <v>155</v>
      </c>
      <c r="E375" s="235" t="s">
        <v>21</v>
      </c>
      <c r="F375" s="236" t="s">
        <v>581</v>
      </c>
      <c r="G375" s="233"/>
      <c r="H375" s="237">
        <v>4.7999999999999998</v>
      </c>
      <c r="I375" s="238"/>
      <c r="J375" s="233"/>
      <c r="K375" s="233"/>
      <c r="L375" s="239"/>
      <c r="M375" s="240"/>
      <c r="N375" s="241"/>
      <c r="O375" s="241"/>
      <c r="P375" s="241"/>
      <c r="Q375" s="241"/>
      <c r="R375" s="241"/>
      <c r="S375" s="241"/>
      <c r="T375" s="242"/>
      <c r="AT375" s="243" t="s">
        <v>155</v>
      </c>
      <c r="AU375" s="243" t="s">
        <v>86</v>
      </c>
      <c r="AV375" s="11" t="s">
        <v>86</v>
      </c>
      <c r="AW375" s="11" t="s">
        <v>39</v>
      </c>
      <c r="AX375" s="11" t="s">
        <v>76</v>
      </c>
      <c r="AY375" s="243" t="s">
        <v>145</v>
      </c>
    </row>
    <row r="376" s="11" customFormat="1">
      <c r="B376" s="232"/>
      <c r="C376" s="233"/>
      <c r="D376" s="234" t="s">
        <v>155</v>
      </c>
      <c r="E376" s="235" t="s">
        <v>21</v>
      </c>
      <c r="F376" s="236" t="s">
        <v>582</v>
      </c>
      <c r="G376" s="233"/>
      <c r="H376" s="237">
        <v>4.9299999999999997</v>
      </c>
      <c r="I376" s="238"/>
      <c r="J376" s="233"/>
      <c r="K376" s="233"/>
      <c r="L376" s="239"/>
      <c r="M376" s="240"/>
      <c r="N376" s="241"/>
      <c r="O376" s="241"/>
      <c r="P376" s="241"/>
      <c r="Q376" s="241"/>
      <c r="R376" s="241"/>
      <c r="S376" s="241"/>
      <c r="T376" s="242"/>
      <c r="AT376" s="243" t="s">
        <v>155</v>
      </c>
      <c r="AU376" s="243" t="s">
        <v>86</v>
      </c>
      <c r="AV376" s="11" t="s">
        <v>86</v>
      </c>
      <c r="AW376" s="11" t="s">
        <v>39</v>
      </c>
      <c r="AX376" s="11" t="s">
        <v>76</v>
      </c>
      <c r="AY376" s="243" t="s">
        <v>145</v>
      </c>
    </row>
    <row r="377" s="11" customFormat="1">
      <c r="B377" s="232"/>
      <c r="C377" s="233"/>
      <c r="D377" s="234" t="s">
        <v>155</v>
      </c>
      <c r="E377" s="235" t="s">
        <v>21</v>
      </c>
      <c r="F377" s="236" t="s">
        <v>583</v>
      </c>
      <c r="G377" s="233"/>
      <c r="H377" s="237">
        <v>8.1199999999999992</v>
      </c>
      <c r="I377" s="238"/>
      <c r="J377" s="233"/>
      <c r="K377" s="233"/>
      <c r="L377" s="239"/>
      <c r="M377" s="240"/>
      <c r="N377" s="241"/>
      <c r="O377" s="241"/>
      <c r="P377" s="241"/>
      <c r="Q377" s="241"/>
      <c r="R377" s="241"/>
      <c r="S377" s="241"/>
      <c r="T377" s="242"/>
      <c r="AT377" s="243" t="s">
        <v>155</v>
      </c>
      <c r="AU377" s="243" t="s">
        <v>86</v>
      </c>
      <c r="AV377" s="11" t="s">
        <v>86</v>
      </c>
      <c r="AW377" s="11" t="s">
        <v>39</v>
      </c>
      <c r="AX377" s="11" t="s">
        <v>76</v>
      </c>
      <c r="AY377" s="243" t="s">
        <v>145</v>
      </c>
    </row>
    <row r="378" s="11" customFormat="1">
      <c r="B378" s="232"/>
      <c r="C378" s="233"/>
      <c r="D378" s="234" t="s">
        <v>155</v>
      </c>
      <c r="E378" s="235" t="s">
        <v>21</v>
      </c>
      <c r="F378" s="236" t="s">
        <v>584</v>
      </c>
      <c r="G378" s="233"/>
      <c r="H378" s="237">
        <v>7.1299999999999999</v>
      </c>
      <c r="I378" s="238"/>
      <c r="J378" s="233"/>
      <c r="K378" s="233"/>
      <c r="L378" s="239"/>
      <c r="M378" s="240"/>
      <c r="N378" s="241"/>
      <c r="O378" s="241"/>
      <c r="P378" s="241"/>
      <c r="Q378" s="241"/>
      <c r="R378" s="241"/>
      <c r="S378" s="241"/>
      <c r="T378" s="242"/>
      <c r="AT378" s="243" t="s">
        <v>155</v>
      </c>
      <c r="AU378" s="243" t="s">
        <v>86</v>
      </c>
      <c r="AV378" s="11" t="s">
        <v>86</v>
      </c>
      <c r="AW378" s="11" t="s">
        <v>39</v>
      </c>
      <c r="AX378" s="11" t="s">
        <v>76</v>
      </c>
      <c r="AY378" s="243" t="s">
        <v>145</v>
      </c>
    </row>
    <row r="379" s="11" customFormat="1">
      <c r="B379" s="232"/>
      <c r="C379" s="233"/>
      <c r="D379" s="234" t="s">
        <v>155</v>
      </c>
      <c r="E379" s="235" t="s">
        <v>21</v>
      </c>
      <c r="F379" s="236" t="s">
        <v>585</v>
      </c>
      <c r="G379" s="233"/>
      <c r="H379" s="237">
        <v>11.720000000000001</v>
      </c>
      <c r="I379" s="238"/>
      <c r="J379" s="233"/>
      <c r="K379" s="233"/>
      <c r="L379" s="239"/>
      <c r="M379" s="240"/>
      <c r="N379" s="241"/>
      <c r="O379" s="241"/>
      <c r="P379" s="241"/>
      <c r="Q379" s="241"/>
      <c r="R379" s="241"/>
      <c r="S379" s="241"/>
      <c r="T379" s="242"/>
      <c r="AT379" s="243" t="s">
        <v>155</v>
      </c>
      <c r="AU379" s="243" t="s">
        <v>86</v>
      </c>
      <c r="AV379" s="11" t="s">
        <v>86</v>
      </c>
      <c r="AW379" s="11" t="s">
        <v>39</v>
      </c>
      <c r="AX379" s="11" t="s">
        <v>76</v>
      </c>
      <c r="AY379" s="243" t="s">
        <v>145</v>
      </c>
    </row>
    <row r="380" s="11" customFormat="1">
      <c r="B380" s="232"/>
      <c r="C380" s="233"/>
      <c r="D380" s="234" t="s">
        <v>155</v>
      </c>
      <c r="E380" s="235" t="s">
        <v>21</v>
      </c>
      <c r="F380" s="236" t="s">
        <v>586</v>
      </c>
      <c r="G380" s="233"/>
      <c r="H380" s="237">
        <v>16.800000000000001</v>
      </c>
      <c r="I380" s="238"/>
      <c r="J380" s="233"/>
      <c r="K380" s="233"/>
      <c r="L380" s="239"/>
      <c r="M380" s="240"/>
      <c r="N380" s="241"/>
      <c r="O380" s="241"/>
      <c r="P380" s="241"/>
      <c r="Q380" s="241"/>
      <c r="R380" s="241"/>
      <c r="S380" s="241"/>
      <c r="T380" s="242"/>
      <c r="AT380" s="243" t="s">
        <v>155</v>
      </c>
      <c r="AU380" s="243" t="s">
        <v>86</v>
      </c>
      <c r="AV380" s="11" t="s">
        <v>86</v>
      </c>
      <c r="AW380" s="11" t="s">
        <v>39</v>
      </c>
      <c r="AX380" s="11" t="s">
        <v>76</v>
      </c>
      <c r="AY380" s="243" t="s">
        <v>145</v>
      </c>
    </row>
    <row r="381" s="11" customFormat="1">
      <c r="B381" s="232"/>
      <c r="C381" s="233"/>
      <c r="D381" s="234" t="s">
        <v>155</v>
      </c>
      <c r="E381" s="235" t="s">
        <v>21</v>
      </c>
      <c r="F381" s="236" t="s">
        <v>587</v>
      </c>
      <c r="G381" s="233"/>
      <c r="H381" s="237">
        <v>32.890000000000001</v>
      </c>
      <c r="I381" s="238"/>
      <c r="J381" s="233"/>
      <c r="K381" s="233"/>
      <c r="L381" s="239"/>
      <c r="M381" s="240"/>
      <c r="N381" s="241"/>
      <c r="O381" s="241"/>
      <c r="P381" s="241"/>
      <c r="Q381" s="241"/>
      <c r="R381" s="241"/>
      <c r="S381" s="241"/>
      <c r="T381" s="242"/>
      <c r="AT381" s="243" t="s">
        <v>155</v>
      </c>
      <c r="AU381" s="243" t="s">
        <v>86</v>
      </c>
      <c r="AV381" s="11" t="s">
        <v>86</v>
      </c>
      <c r="AW381" s="11" t="s">
        <v>39</v>
      </c>
      <c r="AX381" s="11" t="s">
        <v>76</v>
      </c>
      <c r="AY381" s="243" t="s">
        <v>145</v>
      </c>
    </row>
    <row r="382" s="12" customFormat="1">
      <c r="B382" s="244"/>
      <c r="C382" s="245"/>
      <c r="D382" s="234" t="s">
        <v>155</v>
      </c>
      <c r="E382" s="246" t="s">
        <v>21</v>
      </c>
      <c r="F382" s="247" t="s">
        <v>157</v>
      </c>
      <c r="G382" s="245"/>
      <c r="H382" s="248">
        <v>197.00999999999999</v>
      </c>
      <c r="I382" s="249"/>
      <c r="J382" s="245"/>
      <c r="K382" s="245"/>
      <c r="L382" s="250"/>
      <c r="M382" s="251"/>
      <c r="N382" s="252"/>
      <c r="O382" s="252"/>
      <c r="P382" s="252"/>
      <c r="Q382" s="252"/>
      <c r="R382" s="252"/>
      <c r="S382" s="252"/>
      <c r="T382" s="253"/>
      <c r="AT382" s="254" t="s">
        <v>155</v>
      </c>
      <c r="AU382" s="254" t="s">
        <v>86</v>
      </c>
      <c r="AV382" s="12" t="s">
        <v>153</v>
      </c>
      <c r="AW382" s="12" t="s">
        <v>39</v>
      </c>
      <c r="AX382" s="12" t="s">
        <v>84</v>
      </c>
      <c r="AY382" s="254" t="s">
        <v>145</v>
      </c>
    </row>
    <row r="383" s="1" customFormat="1" ht="38.25" customHeight="1">
      <c r="B383" s="45"/>
      <c r="C383" s="220" t="s">
        <v>588</v>
      </c>
      <c r="D383" s="220" t="s">
        <v>148</v>
      </c>
      <c r="E383" s="221" t="s">
        <v>589</v>
      </c>
      <c r="F383" s="222" t="s">
        <v>590</v>
      </c>
      <c r="G383" s="223" t="s">
        <v>151</v>
      </c>
      <c r="H383" s="224">
        <v>39.909999999999997</v>
      </c>
      <c r="I383" s="225"/>
      <c r="J383" s="226">
        <f>ROUND(I383*H383,2)</f>
        <v>0</v>
      </c>
      <c r="K383" s="222" t="s">
        <v>152</v>
      </c>
      <c r="L383" s="71"/>
      <c r="M383" s="227" t="s">
        <v>21</v>
      </c>
      <c r="N383" s="228" t="s">
        <v>47</v>
      </c>
      <c r="O383" s="46"/>
      <c r="P383" s="229">
        <f>O383*H383</f>
        <v>0</v>
      </c>
      <c r="Q383" s="229">
        <v>0.012540000000000001</v>
      </c>
      <c r="R383" s="229">
        <f>Q383*H383</f>
        <v>0.50047140000000001</v>
      </c>
      <c r="S383" s="229">
        <v>0</v>
      </c>
      <c r="T383" s="230">
        <f>S383*H383</f>
        <v>0</v>
      </c>
      <c r="AR383" s="23" t="s">
        <v>268</v>
      </c>
      <c r="AT383" s="23" t="s">
        <v>148</v>
      </c>
      <c r="AU383" s="23" t="s">
        <v>86</v>
      </c>
      <c r="AY383" s="23" t="s">
        <v>145</v>
      </c>
      <c r="BE383" s="231">
        <f>IF(N383="základní",J383,0)</f>
        <v>0</v>
      </c>
      <c r="BF383" s="231">
        <f>IF(N383="snížená",J383,0)</f>
        <v>0</v>
      </c>
      <c r="BG383" s="231">
        <f>IF(N383="zákl. přenesená",J383,0)</f>
        <v>0</v>
      </c>
      <c r="BH383" s="231">
        <f>IF(N383="sníž. přenesená",J383,0)</f>
        <v>0</v>
      </c>
      <c r="BI383" s="231">
        <f>IF(N383="nulová",J383,0)</f>
        <v>0</v>
      </c>
      <c r="BJ383" s="23" t="s">
        <v>84</v>
      </c>
      <c r="BK383" s="231">
        <f>ROUND(I383*H383,2)</f>
        <v>0</v>
      </c>
      <c r="BL383" s="23" t="s">
        <v>268</v>
      </c>
      <c r="BM383" s="23" t="s">
        <v>591</v>
      </c>
    </row>
    <row r="384" s="1" customFormat="1">
      <c r="B384" s="45"/>
      <c r="C384" s="73"/>
      <c r="D384" s="234" t="s">
        <v>167</v>
      </c>
      <c r="E384" s="73"/>
      <c r="F384" s="255" t="s">
        <v>569</v>
      </c>
      <c r="G384" s="73"/>
      <c r="H384" s="73"/>
      <c r="I384" s="190"/>
      <c r="J384" s="73"/>
      <c r="K384" s="73"/>
      <c r="L384" s="71"/>
      <c r="M384" s="256"/>
      <c r="N384" s="46"/>
      <c r="O384" s="46"/>
      <c r="P384" s="46"/>
      <c r="Q384" s="46"/>
      <c r="R384" s="46"/>
      <c r="S384" s="46"/>
      <c r="T384" s="94"/>
      <c r="AT384" s="23" t="s">
        <v>167</v>
      </c>
      <c r="AU384" s="23" t="s">
        <v>86</v>
      </c>
    </row>
    <row r="385" s="11" customFormat="1">
      <c r="B385" s="232"/>
      <c r="C385" s="233"/>
      <c r="D385" s="234" t="s">
        <v>155</v>
      </c>
      <c r="E385" s="235" t="s">
        <v>21</v>
      </c>
      <c r="F385" s="236" t="s">
        <v>338</v>
      </c>
      <c r="G385" s="233"/>
      <c r="H385" s="237">
        <v>1.24</v>
      </c>
      <c r="I385" s="238"/>
      <c r="J385" s="233"/>
      <c r="K385" s="233"/>
      <c r="L385" s="239"/>
      <c r="M385" s="240"/>
      <c r="N385" s="241"/>
      <c r="O385" s="241"/>
      <c r="P385" s="241"/>
      <c r="Q385" s="241"/>
      <c r="R385" s="241"/>
      <c r="S385" s="241"/>
      <c r="T385" s="242"/>
      <c r="AT385" s="243" t="s">
        <v>155</v>
      </c>
      <c r="AU385" s="243" t="s">
        <v>86</v>
      </c>
      <c r="AV385" s="11" t="s">
        <v>86</v>
      </c>
      <c r="AW385" s="11" t="s">
        <v>39</v>
      </c>
      <c r="AX385" s="11" t="s">
        <v>76</v>
      </c>
      <c r="AY385" s="243" t="s">
        <v>145</v>
      </c>
    </row>
    <row r="386" s="11" customFormat="1">
      <c r="B386" s="232"/>
      <c r="C386" s="233"/>
      <c r="D386" s="234" t="s">
        <v>155</v>
      </c>
      <c r="E386" s="235" t="s">
        <v>21</v>
      </c>
      <c r="F386" s="236" t="s">
        <v>339</v>
      </c>
      <c r="G386" s="233"/>
      <c r="H386" s="237">
        <v>1.75</v>
      </c>
      <c r="I386" s="238"/>
      <c r="J386" s="233"/>
      <c r="K386" s="233"/>
      <c r="L386" s="239"/>
      <c r="M386" s="240"/>
      <c r="N386" s="241"/>
      <c r="O386" s="241"/>
      <c r="P386" s="241"/>
      <c r="Q386" s="241"/>
      <c r="R386" s="241"/>
      <c r="S386" s="241"/>
      <c r="T386" s="242"/>
      <c r="AT386" s="243" t="s">
        <v>155</v>
      </c>
      <c r="AU386" s="243" t="s">
        <v>86</v>
      </c>
      <c r="AV386" s="11" t="s">
        <v>86</v>
      </c>
      <c r="AW386" s="11" t="s">
        <v>39</v>
      </c>
      <c r="AX386" s="11" t="s">
        <v>76</v>
      </c>
      <c r="AY386" s="243" t="s">
        <v>145</v>
      </c>
    </row>
    <row r="387" s="11" customFormat="1">
      <c r="B387" s="232"/>
      <c r="C387" s="233"/>
      <c r="D387" s="234" t="s">
        <v>155</v>
      </c>
      <c r="E387" s="235" t="s">
        <v>21</v>
      </c>
      <c r="F387" s="236" t="s">
        <v>592</v>
      </c>
      <c r="G387" s="233"/>
      <c r="H387" s="237">
        <v>16.550000000000001</v>
      </c>
      <c r="I387" s="238"/>
      <c r="J387" s="233"/>
      <c r="K387" s="233"/>
      <c r="L387" s="239"/>
      <c r="M387" s="240"/>
      <c r="N387" s="241"/>
      <c r="O387" s="241"/>
      <c r="P387" s="241"/>
      <c r="Q387" s="241"/>
      <c r="R387" s="241"/>
      <c r="S387" s="241"/>
      <c r="T387" s="242"/>
      <c r="AT387" s="243" t="s">
        <v>155</v>
      </c>
      <c r="AU387" s="243" t="s">
        <v>86</v>
      </c>
      <c r="AV387" s="11" t="s">
        <v>86</v>
      </c>
      <c r="AW387" s="11" t="s">
        <v>39</v>
      </c>
      <c r="AX387" s="11" t="s">
        <v>76</v>
      </c>
      <c r="AY387" s="243" t="s">
        <v>145</v>
      </c>
    </row>
    <row r="388" s="11" customFormat="1">
      <c r="B388" s="232"/>
      <c r="C388" s="233"/>
      <c r="D388" s="234" t="s">
        <v>155</v>
      </c>
      <c r="E388" s="235" t="s">
        <v>21</v>
      </c>
      <c r="F388" s="236" t="s">
        <v>341</v>
      </c>
      <c r="G388" s="233"/>
      <c r="H388" s="237">
        <v>1.2</v>
      </c>
      <c r="I388" s="238"/>
      <c r="J388" s="233"/>
      <c r="K388" s="233"/>
      <c r="L388" s="239"/>
      <c r="M388" s="240"/>
      <c r="N388" s="241"/>
      <c r="O388" s="241"/>
      <c r="P388" s="241"/>
      <c r="Q388" s="241"/>
      <c r="R388" s="241"/>
      <c r="S388" s="241"/>
      <c r="T388" s="242"/>
      <c r="AT388" s="243" t="s">
        <v>155</v>
      </c>
      <c r="AU388" s="243" t="s">
        <v>86</v>
      </c>
      <c r="AV388" s="11" t="s">
        <v>86</v>
      </c>
      <c r="AW388" s="11" t="s">
        <v>39</v>
      </c>
      <c r="AX388" s="11" t="s">
        <v>76</v>
      </c>
      <c r="AY388" s="243" t="s">
        <v>145</v>
      </c>
    </row>
    <row r="389" s="11" customFormat="1">
      <c r="B389" s="232"/>
      <c r="C389" s="233"/>
      <c r="D389" s="234" t="s">
        <v>155</v>
      </c>
      <c r="E389" s="235" t="s">
        <v>21</v>
      </c>
      <c r="F389" s="236" t="s">
        <v>593</v>
      </c>
      <c r="G389" s="233"/>
      <c r="H389" s="237">
        <v>1.28</v>
      </c>
      <c r="I389" s="238"/>
      <c r="J389" s="233"/>
      <c r="K389" s="233"/>
      <c r="L389" s="239"/>
      <c r="M389" s="240"/>
      <c r="N389" s="241"/>
      <c r="O389" s="241"/>
      <c r="P389" s="241"/>
      <c r="Q389" s="241"/>
      <c r="R389" s="241"/>
      <c r="S389" s="241"/>
      <c r="T389" s="242"/>
      <c r="AT389" s="243" t="s">
        <v>155</v>
      </c>
      <c r="AU389" s="243" t="s">
        <v>86</v>
      </c>
      <c r="AV389" s="11" t="s">
        <v>86</v>
      </c>
      <c r="AW389" s="11" t="s">
        <v>39</v>
      </c>
      <c r="AX389" s="11" t="s">
        <v>76</v>
      </c>
      <c r="AY389" s="243" t="s">
        <v>145</v>
      </c>
    </row>
    <row r="390" s="11" customFormat="1">
      <c r="B390" s="232"/>
      <c r="C390" s="233"/>
      <c r="D390" s="234" t="s">
        <v>155</v>
      </c>
      <c r="E390" s="235" t="s">
        <v>21</v>
      </c>
      <c r="F390" s="236" t="s">
        <v>594</v>
      </c>
      <c r="G390" s="233"/>
      <c r="H390" s="237">
        <v>13</v>
      </c>
      <c r="I390" s="238"/>
      <c r="J390" s="233"/>
      <c r="K390" s="233"/>
      <c r="L390" s="239"/>
      <c r="M390" s="240"/>
      <c r="N390" s="241"/>
      <c r="O390" s="241"/>
      <c r="P390" s="241"/>
      <c r="Q390" s="241"/>
      <c r="R390" s="241"/>
      <c r="S390" s="241"/>
      <c r="T390" s="242"/>
      <c r="AT390" s="243" t="s">
        <v>155</v>
      </c>
      <c r="AU390" s="243" t="s">
        <v>86</v>
      </c>
      <c r="AV390" s="11" t="s">
        <v>86</v>
      </c>
      <c r="AW390" s="11" t="s">
        <v>39</v>
      </c>
      <c r="AX390" s="11" t="s">
        <v>76</v>
      </c>
      <c r="AY390" s="243" t="s">
        <v>145</v>
      </c>
    </row>
    <row r="391" s="11" customFormat="1">
      <c r="B391" s="232"/>
      <c r="C391" s="233"/>
      <c r="D391" s="234" t="s">
        <v>155</v>
      </c>
      <c r="E391" s="235" t="s">
        <v>21</v>
      </c>
      <c r="F391" s="236" t="s">
        <v>595</v>
      </c>
      <c r="G391" s="233"/>
      <c r="H391" s="237">
        <v>1.19</v>
      </c>
      <c r="I391" s="238"/>
      <c r="J391" s="233"/>
      <c r="K391" s="233"/>
      <c r="L391" s="239"/>
      <c r="M391" s="240"/>
      <c r="N391" s="241"/>
      <c r="O391" s="241"/>
      <c r="P391" s="241"/>
      <c r="Q391" s="241"/>
      <c r="R391" s="241"/>
      <c r="S391" s="241"/>
      <c r="T391" s="242"/>
      <c r="AT391" s="243" t="s">
        <v>155</v>
      </c>
      <c r="AU391" s="243" t="s">
        <v>86</v>
      </c>
      <c r="AV391" s="11" t="s">
        <v>86</v>
      </c>
      <c r="AW391" s="11" t="s">
        <v>39</v>
      </c>
      <c r="AX391" s="11" t="s">
        <v>76</v>
      </c>
      <c r="AY391" s="243" t="s">
        <v>145</v>
      </c>
    </row>
    <row r="392" s="11" customFormat="1">
      <c r="B392" s="232"/>
      <c r="C392" s="233"/>
      <c r="D392" s="234" t="s">
        <v>155</v>
      </c>
      <c r="E392" s="235" t="s">
        <v>21</v>
      </c>
      <c r="F392" s="236" t="s">
        <v>345</v>
      </c>
      <c r="G392" s="233"/>
      <c r="H392" s="237">
        <v>3.7000000000000002</v>
      </c>
      <c r="I392" s="238"/>
      <c r="J392" s="233"/>
      <c r="K392" s="233"/>
      <c r="L392" s="239"/>
      <c r="M392" s="240"/>
      <c r="N392" s="241"/>
      <c r="O392" s="241"/>
      <c r="P392" s="241"/>
      <c r="Q392" s="241"/>
      <c r="R392" s="241"/>
      <c r="S392" s="241"/>
      <c r="T392" s="242"/>
      <c r="AT392" s="243" t="s">
        <v>155</v>
      </c>
      <c r="AU392" s="243" t="s">
        <v>86</v>
      </c>
      <c r="AV392" s="11" t="s">
        <v>86</v>
      </c>
      <c r="AW392" s="11" t="s">
        <v>39</v>
      </c>
      <c r="AX392" s="11" t="s">
        <v>76</v>
      </c>
      <c r="AY392" s="243" t="s">
        <v>145</v>
      </c>
    </row>
    <row r="393" s="12" customFormat="1">
      <c r="B393" s="244"/>
      <c r="C393" s="245"/>
      <c r="D393" s="234" t="s">
        <v>155</v>
      </c>
      <c r="E393" s="246" t="s">
        <v>21</v>
      </c>
      <c r="F393" s="247" t="s">
        <v>157</v>
      </c>
      <c r="G393" s="245"/>
      <c r="H393" s="248">
        <v>39.909999999999997</v>
      </c>
      <c r="I393" s="249"/>
      <c r="J393" s="245"/>
      <c r="K393" s="245"/>
      <c r="L393" s="250"/>
      <c r="M393" s="251"/>
      <c r="N393" s="252"/>
      <c r="O393" s="252"/>
      <c r="P393" s="252"/>
      <c r="Q393" s="252"/>
      <c r="R393" s="252"/>
      <c r="S393" s="252"/>
      <c r="T393" s="253"/>
      <c r="AT393" s="254" t="s">
        <v>155</v>
      </c>
      <c r="AU393" s="254" t="s">
        <v>86</v>
      </c>
      <c r="AV393" s="12" t="s">
        <v>153</v>
      </c>
      <c r="AW393" s="12" t="s">
        <v>39</v>
      </c>
      <c r="AX393" s="12" t="s">
        <v>84</v>
      </c>
      <c r="AY393" s="254" t="s">
        <v>145</v>
      </c>
    </row>
    <row r="394" s="1" customFormat="1" ht="25.5" customHeight="1">
      <c r="B394" s="45"/>
      <c r="C394" s="220" t="s">
        <v>596</v>
      </c>
      <c r="D394" s="220" t="s">
        <v>148</v>
      </c>
      <c r="E394" s="221" t="s">
        <v>597</v>
      </c>
      <c r="F394" s="222" t="s">
        <v>598</v>
      </c>
      <c r="G394" s="223" t="s">
        <v>151</v>
      </c>
      <c r="H394" s="224">
        <v>430.74000000000001</v>
      </c>
      <c r="I394" s="225"/>
      <c r="J394" s="226">
        <f>ROUND(I394*H394,2)</f>
        <v>0</v>
      </c>
      <c r="K394" s="222" t="s">
        <v>152</v>
      </c>
      <c r="L394" s="71"/>
      <c r="M394" s="227" t="s">
        <v>21</v>
      </c>
      <c r="N394" s="228" t="s">
        <v>47</v>
      </c>
      <c r="O394" s="46"/>
      <c r="P394" s="229">
        <f>O394*H394</f>
        <v>0</v>
      </c>
      <c r="Q394" s="229">
        <v>0.00010000000000000001</v>
      </c>
      <c r="R394" s="229">
        <f>Q394*H394</f>
        <v>0.043074000000000001</v>
      </c>
      <c r="S394" s="229">
        <v>0</v>
      </c>
      <c r="T394" s="230">
        <f>S394*H394</f>
        <v>0</v>
      </c>
      <c r="AR394" s="23" t="s">
        <v>268</v>
      </c>
      <c r="AT394" s="23" t="s">
        <v>148</v>
      </c>
      <c r="AU394" s="23" t="s">
        <v>86</v>
      </c>
      <c r="AY394" s="23" t="s">
        <v>145</v>
      </c>
      <c r="BE394" s="231">
        <f>IF(N394="základní",J394,0)</f>
        <v>0</v>
      </c>
      <c r="BF394" s="231">
        <f>IF(N394="snížená",J394,0)</f>
        <v>0</v>
      </c>
      <c r="BG394" s="231">
        <f>IF(N394="zákl. přenesená",J394,0)</f>
        <v>0</v>
      </c>
      <c r="BH394" s="231">
        <f>IF(N394="sníž. přenesená",J394,0)</f>
        <v>0</v>
      </c>
      <c r="BI394" s="231">
        <f>IF(N394="nulová",J394,0)</f>
        <v>0</v>
      </c>
      <c r="BJ394" s="23" t="s">
        <v>84</v>
      </c>
      <c r="BK394" s="231">
        <f>ROUND(I394*H394,2)</f>
        <v>0</v>
      </c>
      <c r="BL394" s="23" t="s">
        <v>268</v>
      </c>
      <c r="BM394" s="23" t="s">
        <v>599</v>
      </c>
    </row>
    <row r="395" s="1" customFormat="1">
      <c r="B395" s="45"/>
      <c r="C395" s="73"/>
      <c r="D395" s="234" t="s">
        <v>167</v>
      </c>
      <c r="E395" s="73"/>
      <c r="F395" s="255" t="s">
        <v>569</v>
      </c>
      <c r="G395" s="73"/>
      <c r="H395" s="73"/>
      <c r="I395" s="190"/>
      <c r="J395" s="73"/>
      <c r="K395" s="73"/>
      <c r="L395" s="71"/>
      <c r="M395" s="256"/>
      <c r="N395" s="46"/>
      <c r="O395" s="46"/>
      <c r="P395" s="46"/>
      <c r="Q395" s="46"/>
      <c r="R395" s="46"/>
      <c r="S395" s="46"/>
      <c r="T395" s="94"/>
      <c r="AT395" s="23" t="s">
        <v>167</v>
      </c>
      <c r="AU395" s="23" t="s">
        <v>86</v>
      </c>
    </row>
    <row r="396" s="11" customFormat="1">
      <c r="B396" s="232"/>
      <c r="C396" s="233"/>
      <c r="D396" s="234" t="s">
        <v>155</v>
      </c>
      <c r="E396" s="235" t="s">
        <v>21</v>
      </c>
      <c r="F396" s="236" t="s">
        <v>600</v>
      </c>
      <c r="G396" s="233"/>
      <c r="H396" s="237">
        <v>197.00999999999999</v>
      </c>
      <c r="I396" s="238"/>
      <c r="J396" s="233"/>
      <c r="K396" s="233"/>
      <c r="L396" s="239"/>
      <c r="M396" s="240"/>
      <c r="N396" s="241"/>
      <c r="O396" s="241"/>
      <c r="P396" s="241"/>
      <c r="Q396" s="241"/>
      <c r="R396" s="241"/>
      <c r="S396" s="241"/>
      <c r="T396" s="242"/>
      <c r="AT396" s="243" t="s">
        <v>155</v>
      </c>
      <c r="AU396" s="243" t="s">
        <v>86</v>
      </c>
      <c r="AV396" s="11" t="s">
        <v>86</v>
      </c>
      <c r="AW396" s="11" t="s">
        <v>39</v>
      </c>
      <c r="AX396" s="11" t="s">
        <v>76</v>
      </c>
      <c r="AY396" s="243" t="s">
        <v>145</v>
      </c>
    </row>
    <row r="397" s="11" customFormat="1">
      <c r="B397" s="232"/>
      <c r="C397" s="233"/>
      <c r="D397" s="234" t="s">
        <v>155</v>
      </c>
      <c r="E397" s="235" t="s">
        <v>21</v>
      </c>
      <c r="F397" s="236" t="s">
        <v>601</v>
      </c>
      <c r="G397" s="233"/>
      <c r="H397" s="237">
        <v>39.909999999999997</v>
      </c>
      <c r="I397" s="238"/>
      <c r="J397" s="233"/>
      <c r="K397" s="233"/>
      <c r="L397" s="239"/>
      <c r="M397" s="240"/>
      <c r="N397" s="241"/>
      <c r="O397" s="241"/>
      <c r="P397" s="241"/>
      <c r="Q397" s="241"/>
      <c r="R397" s="241"/>
      <c r="S397" s="241"/>
      <c r="T397" s="242"/>
      <c r="AT397" s="243" t="s">
        <v>155</v>
      </c>
      <c r="AU397" s="243" t="s">
        <v>86</v>
      </c>
      <c r="AV397" s="11" t="s">
        <v>86</v>
      </c>
      <c r="AW397" s="11" t="s">
        <v>39</v>
      </c>
      <c r="AX397" s="11" t="s">
        <v>76</v>
      </c>
      <c r="AY397" s="243" t="s">
        <v>145</v>
      </c>
    </row>
    <row r="398" s="11" customFormat="1">
      <c r="B398" s="232"/>
      <c r="C398" s="233"/>
      <c r="D398" s="234" t="s">
        <v>155</v>
      </c>
      <c r="E398" s="235" t="s">
        <v>21</v>
      </c>
      <c r="F398" s="236" t="s">
        <v>602</v>
      </c>
      <c r="G398" s="233"/>
      <c r="H398" s="237">
        <v>193.81999999999999</v>
      </c>
      <c r="I398" s="238"/>
      <c r="J398" s="233"/>
      <c r="K398" s="233"/>
      <c r="L398" s="239"/>
      <c r="M398" s="240"/>
      <c r="N398" s="241"/>
      <c r="O398" s="241"/>
      <c r="P398" s="241"/>
      <c r="Q398" s="241"/>
      <c r="R398" s="241"/>
      <c r="S398" s="241"/>
      <c r="T398" s="242"/>
      <c r="AT398" s="243" t="s">
        <v>155</v>
      </c>
      <c r="AU398" s="243" t="s">
        <v>86</v>
      </c>
      <c r="AV398" s="11" t="s">
        <v>86</v>
      </c>
      <c r="AW398" s="11" t="s">
        <v>39</v>
      </c>
      <c r="AX398" s="11" t="s">
        <v>76</v>
      </c>
      <c r="AY398" s="243" t="s">
        <v>145</v>
      </c>
    </row>
    <row r="399" s="12" customFormat="1">
      <c r="B399" s="244"/>
      <c r="C399" s="245"/>
      <c r="D399" s="234" t="s">
        <v>155</v>
      </c>
      <c r="E399" s="246" t="s">
        <v>21</v>
      </c>
      <c r="F399" s="247" t="s">
        <v>157</v>
      </c>
      <c r="G399" s="245"/>
      <c r="H399" s="248">
        <v>430.74000000000001</v>
      </c>
      <c r="I399" s="249"/>
      <c r="J399" s="245"/>
      <c r="K399" s="245"/>
      <c r="L399" s="250"/>
      <c r="M399" s="251"/>
      <c r="N399" s="252"/>
      <c r="O399" s="252"/>
      <c r="P399" s="252"/>
      <c r="Q399" s="252"/>
      <c r="R399" s="252"/>
      <c r="S399" s="252"/>
      <c r="T399" s="253"/>
      <c r="AT399" s="254" t="s">
        <v>155</v>
      </c>
      <c r="AU399" s="254" t="s">
        <v>86</v>
      </c>
      <c r="AV399" s="12" t="s">
        <v>153</v>
      </c>
      <c r="AW399" s="12" t="s">
        <v>39</v>
      </c>
      <c r="AX399" s="12" t="s">
        <v>84</v>
      </c>
      <c r="AY399" s="254" t="s">
        <v>145</v>
      </c>
    </row>
    <row r="400" s="1" customFormat="1" ht="25.5" customHeight="1">
      <c r="B400" s="45"/>
      <c r="C400" s="220" t="s">
        <v>603</v>
      </c>
      <c r="D400" s="220" t="s">
        <v>148</v>
      </c>
      <c r="E400" s="221" t="s">
        <v>604</v>
      </c>
      <c r="F400" s="222" t="s">
        <v>605</v>
      </c>
      <c r="G400" s="223" t="s">
        <v>151</v>
      </c>
      <c r="H400" s="224">
        <v>193.81999999999999</v>
      </c>
      <c r="I400" s="225"/>
      <c r="J400" s="226">
        <f>ROUND(I400*H400,2)</f>
        <v>0</v>
      </c>
      <c r="K400" s="222" t="s">
        <v>152</v>
      </c>
      <c r="L400" s="71"/>
      <c r="M400" s="227" t="s">
        <v>21</v>
      </c>
      <c r="N400" s="228" t="s">
        <v>47</v>
      </c>
      <c r="O400" s="46"/>
      <c r="P400" s="229">
        <f>O400*H400</f>
        <v>0</v>
      </c>
      <c r="Q400" s="229">
        <v>0.0027599999999999999</v>
      </c>
      <c r="R400" s="229">
        <f>Q400*H400</f>
        <v>0.53494319999999995</v>
      </c>
      <c r="S400" s="229">
        <v>0</v>
      </c>
      <c r="T400" s="230">
        <f>S400*H400</f>
        <v>0</v>
      </c>
      <c r="AR400" s="23" t="s">
        <v>268</v>
      </c>
      <c r="AT400" s="23" t="s">
        <v>148</v>
      </c>
      <c r="AU400" s="23" t="s">
        <v>86</v>
      </c>
      <c r="AY400" s="23" t="s">
        <v>145</v>
      </c>
      <c r="BE400" s="231">
        <f>IF(N400="základní",J400,0)</f>
        <v>0</v>
      </c>
      <c r="BF400" s="231">
        <f>IF(N400="snížená",J400,0)</f>
        <v>0</v>
      </c>
      <c r="BG400" s="231">
        <f>IF(N400="zákl. přenesená",J400,0)</f>
        <v>0</v>
      </c>
      <c r="BH400" s="231">
        <f>IF(N400="sníž. přenesená",J400,0)</f>
        <v>0</v>
      </c>
      <c r="BI400" s="231">
        <f>IF(N400="nulová",J400,0)</f>
        <v>0</v>
      </c>
      <c r="BJ400" s="23" t="s">
        <v>84</v>
      </c>
      <c r="BK400" s="231">
        <f>ROUND(I400*H400,2)</f>
        <v>0</v>
      </c>
      <c r="BL400" s="23" t="s">
        <v>268</v>
      </c>
      <c r="BM400" s="23" t="s">
        <v>606</v>
      </c>
    </row>
    <row r="401" s="1" customFormat="1">
      <c r="B401" s="45"/>
      <c r="C401" s="73"/>
      <c r="D401" s="234" t="s">
        <v>167</v>
      </c>
      <c r="E401" s="73"/>
      <c r="F401" s="255" t="s">
        <v>607</v>
      </c>
      <c r="G401" s="73"/>
      <c r="H401" s="73"/>
      <c r="I401" s="190"/>
      <c r="J401" s="73"/>
      <c r="K401" s="73"/>
      <c r="L401" s="71"/>
      <c r="M401" s="256"/>
      <c r="N401" s="46"/>
      <c r="O401" s="46"/>
      <c r="P401" s="46"/>
      <c r="Q401" s="46"/>
      <c r="R401" s="46"/>
      <c r="S401" s="46"/>
      <c r="T401" s="94"/>
      <c r="AT401" s="23" t="s">
        <v>167</v>
      </c>
      <c r="AU401" s="23" t="s">
        <v>86</v>
      </c>
    </row>
    <row r="402" s="11" customFormat="1">
      <c r="B402" s="232"/>
      <c r="C402" s="233"/>
      <c r="D402" s="234" t="s">
        <v>155</v>
      </c>
      <c r="E402" s="235" t="s">
        <v>21</v>
      </c>
      <c r="F402" s="236" t="s">
        <v>608</v>
      </c>
      <c r="G402" s="233"/>
      <c r="H402" s="237">
        <v>56.850000000000001</v>
      </c>
      <c r="I402" s="238"/>
      <c r="J402" s="233"/>
      <c r="K402" s="233"/>
      <c r="L402" s="239"/>
      <c r="M402" s="240"/>
      <c r="N402" s="241"/>
      <c r="O402" s="241"/>
      <c r="P402" s="241"/>
      <c r="Q402" s="241"/>
      <c r="R402" s="241"/>
      <c r="S402" s="241"/>
      <c r="T402" s="242"/>
      <c r="AT402" s="243" t="s">
        <v>155</v>
      </c>
      <c r="AU402" s="243" t="s">
        <v>86</v>
      </c>
      <c r="AV402" s="11" t="s">
        <v>86</v>
      </c>
      <c r="AW402" s="11" t="s">
        <v>39</v>
      </c>
      <c r="AX402" s="11" t="s">
        <v>76</v>
      </c>
      <c r="AY402" s="243" t="s">
        <v>145</v>
      </c>
    </row>
    <row r="403" s="11" customFormat="1">
      <c r="B403" s="232"/>
      <c r="C403" s="233"/>
      <c r="D403" s="234" t="s">
        <v>155</v>
      </c>
      <c r="E403" s="235" t="s">
        <v>21</v>
      </c>
      <c r="F403" s="236" t="s">
        <v>609</v>
      </c>
      <c r="G403" s="233"/>
      <c r="H403" s="237">
        <v>20.25</v>
      </c>
      <c r="I403" s="238"/>
      <c r="J403" s="233"/>
      <c r="K403" s="233"/>
      <c r="L403" s="239"/>
      <c r="M403" s="240"/>
      <c r="N403" s="241"/>
      <c r="O403" s="241"/>
      <c r="P403" s="241"/>
      <c r="Q403" s="241"/>
      <c r="R403" s="241"/>
      <c r="S403" s="241"/>
      <c r="T403" s="242"/>
      <c r="AT403" s="243" t="s">
        <v>155</v>
      </c>
      <c r="AU403" s="243" t="s">
        <v>86</v>
      </c>
      <c r="AV403" s="11" t="s">
        <v>86</v>
      </c>
      <c r="AW403" s="11" t="s">
        <v>39</v>
      </c>
      <c r="AX403" s="11" t="s">
        <v>76</v>
      </c>
      <c r="AY403" s="243" t="s">
        <v>145</v>
      </c>
    </row>
    <row r="404" s="11" customFormat="1">
      <c r="B404" s="232"/>
      <c r="C404" s="233"/>
      <c r="D404" s="234" t="s">
        <v>155</v>
      </c>
      <c r="E404" s="235" t="s">
        <v>21</v>
      </c>
      <c r="F404" s="236" t="s">
        <v>610</v>
      </c>
      <c r="G404" s="233"/>
      <c r="H404" s="237">
        <v>56.25</v>
      </c>
      <c r="I404" s="238"/>
      <c r="J404" s="233"/>
      <c r="K404" s="233"/>
      <c r="L404" s="239"/>
      <c r="M404" s="240"/>
      <c r="N404" s="241"/>
      <c r="O404" s="241"/>
      <c r="P404" s="241"/>
      <c r="Q404" s="241"/>
      <c r="R404" s="241"/>
      <c r="S404" s="241"/>
      <c r="T404" s="242"/>
      <c r="AT404" s="243" t="s">
        <v>155</v>
      </c>
      <c r="AU404" s="243" t="s">
        <v>86</v>
      </c>
      <c r="AV404" s="11" t="s">
        <v>86</v>
      </c>
      <c r="AW404" s="11" t="s">
        <v>39</v>
      </c>
      <c r="AX404" s="11" t="s">
        <v>76</v>
      </c>
      <c r="AY404" s="243" t="s">
        <v>145</v>
      </c>
    </row>
    <row r="405" s="11" customFormat="1">
      <c r="B405" s="232"/>
      <c r="C405" s="233"/>
      <c r="D405" s="234" t="s">
        <v>155</v>
      </c>
      <c r="E405" s="235" t="s">
        <v>21</v>
      </c>
      <c r="F405" s="236" t="s">
        <v>611</v>
      </c>
      <c r="G405" s="233"/>
      <c r="H405" s="237">
        <v>60.469999999999999</v>
      </c>
      <c r="I405" s="238"/>
      <c r="J405" s="233"/>
      <c r="K405" s="233"/>
      <c r="L405" s="239"/>
      <c r="M405" s="240"/>
      <c r="N405" s="241"/>
      <c r="O405" s="241"/>
      <c r="P405" s="241"/>
      <c r="Q405" s="241"/>
      <c r="R405" s="241"/>
      <c r="S405" s="241"/>
      <c r="T405" s="242"/>
      <c r="AT405" s="243" t="s">
        <v>155</v>
      </c>
      <c r="AU405" s="243" t="s">
        <v>86</v>
      </c>
      <c r="AV405" s="11" t="s">
        <v>86</v>
      </c>
      <c r="AW405" s="11" t="s">
        <v>39</v>
      </c>
      <c r="AX405" s="11" t="s">
        <v>76</v>
      </c>
      <c r="AY405" s="243" t="s">
        <v>145</v>
      </c>
    </row>
    <row r="406" s="12" customFormat="1">
      <c r="B406" s="244"/>
      <c r="C406" s="245"/>
      <c r="D406" s="234" t="s">
        <v>155</v>
      </c>
      <c r="E406" s="246" t="s">
        <v>21</v>
      </c>
      <c r="F406" s="247" t="s">
        <v>157</v>
      </c>
      <c r="G406" s="245"/>
      <c r="H406" s="248">
        <v>193.81999999999999</v>
      </c>
      <c r="I406" s="249"/>
      <c r="J406" s="245"/>
      <c r="K406" s="245"/>
      <c r="L406" s="250"/>
      <c r="M406" s="251"/>
      <c r="N406" s="252"/>
      <c r="O406" s="252"/>
      <c r="P406" s="252"/>
      <c r="Q406" s="252"/>
      <c r="R406" s="252"/>
      <c r="S406" s="252"/>
      <c r="T406" s="253"/>
      <c r="AT406" s="254" t="s">
        <v>155</v>
      </c>
      <c r="AU406" s="254" t="s">
        <v>86</v>
      </c>
      <c r="AV406" s="12" t="s">
        <v>153</v>
      </c>
      <c r="AW406" s="12" t="s">
        <v>39</v>
      </c>
      <c r="AX406" s="12" t="s">
        <v>84</v>
      </c>
      <c r="AY406" s="254" t="s">
        <v>145</v>
      </c>
    </row>
    <row r="407" s="1" customFormat="1" ht="25.5" customHeight="1">
      <c r="B407" s="45"/>
      <c r="C407" s="267" t="s">
        <v>612</v>
      </c>
      <c r="D407" s="267" t="s">
        <v>263</v>
      </c>
      <c r="E407" s="268" t="s">
        <v>613</v>
      </c>
      <c r="F407" s="269" t="s">
        <v>614</v>
      </c>
      <c r="G407" s="270" t="s">
        <v>151</v>
      </c>
      <c r="H407" s="271">
        <v>203.511</v>
      </c>
      <c r="I407" s="272"/>
      <c r="J407" s="273">
        <f>ROUND(I407*H407,2)</f>
        <v>0</v>
      </c>
      <c r="K407" s="269" t="s">
        <v>21</v>
      </c>
      <c r="L407" s="274"/>
      <c r="M407" s="275" t="s">
        <v>21</v>
      </c>
      <c r="N407" s="276" t="s">
        <v>47</v>
      </c>
      <c r="O407" s="46"/>
      <c r="P407" s="229">
        <f>O407*H407</f>
        <v>0</v>
      </c>
      <c r="Q407" s="229">
        <v>0.012</v>
      </c>
      <c r="R407" s="229">
        <f>Q407*H407</f>
        <v>2.442132</v>
      </c>
      <c r="S407" s="229">
        <v>0</v>
      </c>
      <c r="T407" s="230">
        <f>S407*H407</f>
        <v>0</v>
      </c>
      <c r="AR407" s="23" t="s">
        <v>368</v>
      </c>
      <c r="AT407" s="23" t="s">
        <v>263</v>
      </c>
      <c r="AU407" s="23" t="s">
        <v>86</v>
      </c>
      <c r="AY407" s="23" t="s">
        <v>145</v>
      </c>
      <c r="BE407" s="231">
        <f>IF(N407="základní",J407,0)</f>
        <v>0</v>
      </c>
      <c r="BF407" s="231">
        <f>IF(N407="snížená",J407,0)</f>
        <v>0</v>
      </c>
      <c r="BG407" s="231">
        <f>IF(N407="zákl. přenesená",J407,0)</f>
        <v>0</v>
      </c>
      <c r="BH407" s="231">
        <f>IF(N407="sníž. přenesená",J407,0)</f>
        <v>0</v>
      </c>
      <c r="BI407" s="231">
        <f>IF(N407="nulová",J407,0)</f>
        <v>0</v>
      </c>
      <c r="BJ407" s="23" t="s">
        <v>84</v>
      </c>
      <c r="BK407" s="231">
        <f>ROUND(I407*H407,2)</f>
        <v>0</v>
      </c>
      <c r="BL407" s="23" t="s">
        <v>268</v>
      </c>
      <c r="BM407" s="23" t="s">
        <v>615</v>
      </c>
    </row>
    <row r="408" s="11" customFormat="1">
      <c r="B408" s="232"/>
      <c r="C408" s="233"/>
      <c r="D408" s="234" t="s">
        <v>155</v>
      </c>
      <c r="E408" s="233"/>
      <c r="F408" s="236" t="s">
        <v>616</v>
      </c>
      <c r="G408" s="233"/>
      <c r="H408" s="237">
        <v>203.511</v>
      </c>
      <c r="I408" s="238"/>
      <c r="J408" s="233"/>
      <c r="K408" s="233"/>
      <c r="L408" s="239"/>
      <c r="M408" s="240"/>
      <c r="N408" s="241"/>
      <c r="O408" s="241"/>
      <c r="P408" s="241"/>
      <c r="Q408" s="241"/>
      <c r="R408" s="241"/>
      <c r="S408" s="241"/>
      <c r="T408" s="242"/>
      <c r="AT408" s="243" t="s">
        <v>155</v>
      </c>
      <c r="AU408" s="243" t="s">
        <v>86</v>
      </c>
      <c r="AV408" s="11" t="s">
        <v>86</v>
      </c>
      <c r="AW408" s="11" t="s">
        <v>6</v>
      </c>
      <c r="AX408" s="11" t="s">
        <v>84</v>
      </c>
      <c r="AY408" s="243" t="s">
        <v>145</v>
      </c>
    </row>
    <row r="409" s="1" customFormat="1" ht="25.5" customHeight="1">
      <c r="B409" s="45"/>
      <c r="C409" s="220" t="s">
        <v>617</v>
      </c>
      <c r="D409" s="220" t="s">
        <v>148</v>
      </c>
      <c r="E409" s="221" t="s">
        <v>618</v>
      </c>
      <c r="F409" s="222" t="s">
        <v>619</v>
      </c>
      <c r="G409" s="223" t="s">
        <v>294</v>
      </c>
      <c r="H409" s="224">
        <v>26</v>
      </c>
      <c r="I409" s="225"/>
      <c r="J409" s="226">
        <f>ROUND(I409*H409,2)</f>
        <v>0</v>
      </c>
      <c r="K409" s="222" t="s">
        <v>152</v>
      </c>
      <c r="L409" s="71"/>
      <c r="M409" s="227" t="s">
        <v>21</v>
      </c>
      <c r="N409" s="228" t="s">
        <v>47</v>
      </c>
      <c r="O409" s="46"/>
      <c r="P409" s="229">
        <f>O409*H409</f>
        <v>0</v>
      </c>
      <c r="Q409" s="229">
        <v>3.0000000000000001E-05</v>
      </c>
      <c r="R409" s="229">
        <f>Q409*H409</f>
        <v>0.00077999999999999999</v>
      </c>
      <c r="S409" s="229">
        <v>0</v>
      </c>
      <c r="T409" s="230">
        <f>S409*H409</f>
        <v>0</v>
      </c>
      <c r="AR409" s="23" t="s">
        <v>268</v>
      </c>
      <c r="AT409" s="23" t="s">
        <v>148</v>
      </c>
      <c r="AU409" s="23" t="s">
        <v>86</v>
      </c>
      <c r="AY409" s="23" t="s">
        <v>145</v>
      </c>
      <c r="BE409" s="231">
        <f>IF(N409="základní",J409,0)</f>
        <v>0</v>
      </c>
      <c r="BF409" s="231">
        <f>IF(N409="snížená",J409,0)</f>
        <v>0</v>
      </c>
      <c r="BG409" s="231">
        <f>IF(N409="zákl. přenesená",J409,0)</f>
        <v>0</v>
      </c>
      <c r="BH409" s="231">
        <f>IF(N409="sníž. přenesená",J409,0)</f>
        <v>0</v>
      </c>
      <c r="BI409" s="231">
        <f>IF(N409="nulová",J409,0)</f>
        <v>0</v>
      </c>
      <c r="BJ409" s="23" t="s">
        <v>84</v>
      </c>
      <c r="BK409" s="231">
        <f>ROUND(I409*H409,2)</f>
        <v>0</v>
      </c>
      <c r="BL409" s="23" t="s">
        <v>268</v>
      </c>
      <c r="BM409" s="23" t="s">
        <v>620</v>
      </c>
    </row>
    <row r="410" s="1" customFormat="1">
      <c r="B410" s="45"/>
      <c r="C410" s="73"/>
      <c r="D410" s="234" t="s">
        <v>167</v>
      </c>
      <c r="E410" s="73"/>
      <c r="F410" s="255" t="s">
        <v>621</v>
      </c>
      <c r="G410" s="73"/>
      <c r="H410" s="73"/>
      <c r="I410" s="190"/>
      <c r="J410" s="73"/>
      <c r="K410" s="73"/>
      <c r="L410" s="71"/>
      <c r="M410" s="256"/>
      <c r="N410" s="46"/>
      <c r="O410" s="46"/>
      <c r="P410" s="46"/>
      <c r="Q410" s="46"/>
      <c r="R410" s="46"/>
      <c r="S410" s="46"/>
      <c r="T410" s="94"/>
      <c r="AT410" s="23" t="s">
        <v>167</v>
      </c>
      <c r="AU410" s="23" t="s">
        <v>86</v>
      </c>
    </row>
    <row r="411" s="1" customFormat="1" ht="16.5" customHeight="1">
      <c r="B411" s="45"/>
      <c r="C411" s="267" t="s">
        <v>622</v>
      </c>
      <c r="D411" s="267" t="s">
        <v>263</v>
      </c>
      <c r="E411" s="268" t="s">
        <v>623</v>
      </c>
      <c r="F411" s="269" t="s">
        <v>624</v>
      </c>
      <c r="G411" s="270" t="s">
        <v>294</v>
      </c>
      <c r="H411" s="271">
        <v>26</v>
      </c>
      <c r="I411" s="272"/>
      <c r="J411" s="273">
        <f>ROUND(I411*H411,2)</f>
        <v>0</v>
      </c>
      <c r="K411" s="269" t="s">
        <v>152</v>
      </c>
      <c r="L411" s="274"/>
      <c r="M411" s="275" t="s">
        <v>21</v>
      </c>
      <c r="N411" s="276" t="s">
        <v>47</v>
      </c>
      <c r="O411" s="46"/>
      <c r="P411" s="229">
        <f>O411*H411</f>
        <v>0</v>
      </c>
      <c r="Q411" s="229">
        <v>0.00036000000000000002</v>
      </c>
      <c r="R411" s="229">
        <f>Q411*H411</f>
        <v>0.0093600000000000003</v>
      </c>
      <c r="S411" s="229">
        <v>0</v>
      </c>
      <c r="T411" s="230">
        <f>S411*H411</f>
        <v>0</v>
      </c>
      <c r="AR411" s="23" t="s">
        <v>368</v>
      </c>
      <c r="AT411" s="23" t="s">
        <v>263</v>
      </c>
      <c r="AU411" s="23" t="s">
        <v>86</v>
      </c>
      <c r="AY411" s="23" t="s">
        <v>145</v>
      </c>
      <c r="BE411" s="231">
        <f>IF(N411="základní",J411,0)</f>
        <v>0</v>
      </c>
      <c r="BF411" s="231">
        <f>IF(N411="snížená",J411,0)</f>
        <v>0</v>
      </c>
      <c r="BG411" s="231">
        <f>IF(N411="zákl. přenesená",J411,0)</f>
        <v>0</v>
      </c>
      <c r="BH411" s="231">
        <f>IF(N411="sníž. přenesená",J411,0)</f>
        <v>0</v>
      </c>
      <c r="BI411" s="231">
        <f>IF(N411="nulová",J411,0)</f>
        <v>0</v>
      </c>
      <c r="BJ411" s="23" t="s">
        <v>84</v>
      </c>
      <c r="BK411" s="231">
        <f>ROUND(I411*H411,2)</f>
        <v>0</v>
      </c>
      <c r="BL411" s="23" t="s">
        <v>268</v>
      </c>
      <c r="BM411" s="23" t="s">
        <v>625</v>
      </c>
    </row>
    <row r="412" s="1" customFormat="1" ht="16.5" customHeight="1">
      <c r="B412" s="45"/>
      <c r="C412" s="220" t="s">
        <v>626</v>
      </c>
      <c r="D412" s="220" t="s">
        <v>148</v>
      </c>
      <c r="E412" s="221" t="s">
        <v>627</v>
      </c>
      <c r="F412" s="222" t="s">
        <v>628</v>
      </c>
      <c r="G412" s="223" t="s">
        <v>151</v>
      </c>
      <c r="H412" s="224">
        <v>3.2999999999999998</v>
      </c>
      <c r="I412" s="225"/>
      <c r="J412" s="226">
        <f>ROUND(I412*H412,2)</f>
        <v>0</v>
      </c>
      <c r="K412" s="222" t="s">
        <v>21</v>
      </c>
      <c r="L412" s="71"/>
      <c r="M412" s="227" t="s">
        <v>21</v>
      </c>
      <c r="N412" s="228" t="s">
        <v>47</v>
      </c>
      <c r="O412" s="46"/>
      <c r="P412" s="229">
        <f>O412*H412</f>
        <v>0</v>
      </c>
      <c r="Q412" s="229">
        <v>0.01916</v>
      </c>
      <c r="R412" s="229">
        <f>Q412*H412</f>
        <v>0.063227999999999993</v>
      </c>
      <c r="S412" s="229">
        <v>0</v>
      </c>
      <c r="T412" s="230">
        <f>S412*H412</f>
        <v>0</v>
      </c>
      <c r="AR412" s="23" t="s">
        <v>268</v>
      </c>
      <c r="AT412" s="23" t="s">
        <v>148</v>
      </c>
      <c r="AU412" s="23" t="s">
        <v>86</v>
      </c>
      <c r="AY412" s="23" t="s">
        <v>145</v>
      </c>
      <c r="BE412" s="231">
        <f>IF(N412="základní",J412,0)</f>
        <v>0</v>
      </c>
      <c r="BF412" s="231">
        <f>IF(N412="snížená",J412,0)</f>
        <v>0</v>
      </c>
      <c r="BG412" s="231">
        <f>IF(N412="zákl. přenesená",J412,0)</f>
        <v>0</v>
      </c>
      <c r="BH412" s="231">
        <f>IF(N412="sníž. přenesená",J412,0)</f>
        <v>0</v>
      </c>
      <c r="BI412" s="231">
        <f>IF(N412="nulová",J412,0)</f>
        <v>0</v>
      </c>
      <c r="BJ412" s="23" t="s">
        <v>84</v>
      </c>
      <c r="BK412" s="231">
        <f>ROUND(I412*H412,2)</f>
        <v>0</v>
      </c>
      <c r="BL412" s="23" t="s">
        <v>268</v>
      </c>
      <c r="BM412" s="23" t="s">
        <v>629</v>
      </c>
    </row>
    <row r="413" s="1" customFormat="1">
      <c r="B413" s="45"/>
      <c r="C413" s="73"/>
      <c r="D413" s="234" t="s">
        <v>167</v>
      </c>
      <c r="E413" s="73"/>
      <c r="F413" s="255" t="s">
        <v>630</v>
      </c>
      <c r="G413" s="73"/>
      <c r="H413" s="73"/>
      <c r="I413" s="190"/>
      <c r="J413" s="73"/>
      <c r="K413" s="73"/>
      <c r="L413" s="71"/>
      <c r="M413" s="256"/>
      <c r="N413" s="46"/>
      <c r="O413" s="46"/>
      <c r="P413" s="46"/>
      <c r="Q413" s="46"/>
      <c r="R413" s="46"/>
      <c r="S413" s="46"/>
      <c r="T413" s="94"/>
      <c r="AT413" s="23" t="s">
        <v>167</v>
      </c>
      <c r="AU413" s="23" t="s">
        <v>86</v>
      </c>
    </row>
    <row r="414" s="11" customFormat="1">
      <c r="B414" s="232"/>
      <c r="C414" s="233"/>
      <c r="D414" s="234" t="s">
        <v>155</v>
      </c>
      <c r="E414" s="235" t="s">
        <v>21</v>
      </c>
      <c r="F414" s="236" t="s">
        <v>631</v>
      </c>
      <c r="G414" s="233"/>
      <c r="H414" s="237">
        <v>3.2999999999999998</v>
      </c>
      <c r="I414" s="238"/>
      <c r="J414" s="233"/>
      <c r="K414" s="233"/>
      <c r="L414" s="239"/>
      <c r="M414" s="240"/>
      <c r="N414" s="241"/>
      <c r="O414" s="241"/>
      <c r="P414" s="241"/>
      <c r="Q414" s="241"/>
      <c r="R414" s="241"/>
      <c r="S414" s="241"/>
      <c r="T414" s="242"/>
      <c r="AT414" s="243" t="s">
        <v>155</v>
      </c>
      <c r="AU414" s="243" t="s">
        <v>86</v>
      </c>
      <c r="AV414" s="11" t="s">
        <v>86</v>
      </c>
      <c r="AW414" s="11" t="s">
        <v>39</v>
      </c>
      <c r="AX414" s="11" t="s">
        <v>76</v>
      </c>
      <c r="AY414" s="243" t="s">
        <v>145</v>
      </c>
    </row>
    <row r="415" s="12" customFormat="1">
      <c r="B415" s="244"/>
      <c r="C415" s="245"/>
      <c r="D415" s="234" t="s">
        <v>155</v>
      </c>
      <c r="E415" s="246" t="s">
        <v>21</v>
      </c>
      <c r="F415" s="247" t="s">
        <v>157</v>
      </c>
      <c r="G415" s="245"/>
      <c r="H415" s="248">
        <v>3.2999999999999998</v>
      </c>
      <c r="I415" s="249"/>
      <c r="J415" s="245"/>
      <c r="K415" s="245"/>
      <c r="L415" s="250"/>
      <c r="M415" s="251"/>
      <c r="N415" s="252"/>
      <c r="O415" s="252"/>
      <c r="P415" s="252"/>
      <c r="Q415" s="252"/>
      <c r="R415" s="252"/>
      <c r="S415" s="252"/>
      <c r="T415" s="253"/>
      <c r="AT415" s="254" t="s">
        <v>155</v>
      </c>
      <c r="AU415" s="254" t="s">
        <v>86</v>
      </c>
      <c r="AV415" s="12" t="s">
        <v>153</v>
      </c>
      <c r="AW415" s="12" t="s">
        <v>39</v>
      </c>
      <c r="AX415" s="12" t="s">
        <v>84</v>
      </c>
      <c r="AY415" s="254" t="s">
        <v>145</v>
      </c>
    </row>
    <row r="416" s="1" customFormat="1" ht="51" customHeight="1">
      <c r="B416" s="45"/>
      <c r="C416" s="220" t="s">
        <v>632</v>
      </c>
      <c r="D416" s="220" t="s">
        <v>148</v>
      </c>
      <c r="E416" s="221" t="s">
        <v>633</v>
      </c>
      <c r="F416" s="222" t="s">
        <v>634</v>
      </c>
      <c r="G416" s="223" t="s">
        <v>305</v>
      </c>
      <c r="H416" s="224">
        <v>6.0030000000000001</v>
      </c>
      <c r="I416" s="225"/>
      <c r="J416" s="226">
        <f>ROUND(I416*H416,2)</f>
        <v>0</v>
      </c>
      <c r="K416" s="222" t="s">
        <v>152</v>
      </c>
      <c r="L416" s="71"/>
      <c r="M416" s="227" t="s">
        <v>21</v>
      </c>
      <c r="N416" s="228" t="s">
        <v>47</v>
      </c>
      <c r="O416" s="46"/>
      <c r="P416" s="229">
        <f>O416*H416</f>
        <v>0</v>
      </c>
      <c r="Q416" s="229">
        <v>0</v>
      </c>
      <c r="R416" s="229">
        <f>Q416*H416</f>
        <v>0</v>
      </c>
      <c r="S416" s="229">
        <v>0</v>
      </c>
      <c r="T416" s="230">
        <f>S416*H416</f>
        <v>0</v>
      </c>
      <c r="AR416" s="23" t="s">
        <v>268</v>
      </c>
      <c r="AT416" s="23" t="s">
        <v>148</v>
      </c>
      <c r="AU416" s="23" t="s">
        <v>86</v>
      </c>
      <c r="AY416" s="23" t="s">
        <v>145</v>
      </c>
      <c r="BE416" s="231">
        <f>IF(N416="základní",J416,0)</f>
        <v>0</v>
      </c>
      <c r="BF416" s="231">
        <f>IF(N416="snížená",J416,0)</f>
        <v>0</v>
      </c>
      <c r="BG416" s="231">
        <f>IF(N416="zákl. přenesená",J416,0)</f>
        <v>0</v>
      </c>
      <c r="BH416" s="231">
        <f>IF(N416="sníž. přenesená",J416,0)</f>
        <v>0</v>
      </c>
      <c r="BI416" s="231">
        <f>IF(N416="nulová",J416,0)</f>
        <v>0</v>
      </c>
      <c r="BJ416" s="23" t="s">
        <v>84</v>
      </c>
      <c r="BK416" s="231">
        <f>ROUND(I416*H416,2)</f>
        <v>0</v>
      </c>
      <c r="BL416" s="23" t="s">
        <v>268</v>
      </c>
      <c r="BM416" s="23" t="s">
        <v>635</v>
      </c>
    </row>
    <row r="417" s="1" customFormat="1">
      <c r="B417" s="45"/>
      <c r="C417" s="73"/>
      <c r="D417" s="234" t="s">
        <v>167</v>
      </c>
      <c r="E417" s="73"/>
      <c r="F417" s="255" t="s">
        <v>636</v>
      </c>
      <c r="G417" s="73"/>
      <c r="H417" s="73"/>
      <c r="I417" s="190"/>
      <c r="J417" s="73"/>
      <c r="K417" s="73"/>
      <c r="L417" s="71"/>
      <c r="M417" s="256"/>
      <c r="N417" s="46"/>
      <c r="O417" s="46"/>
      <c r="P417" s="46"/>
      <c r="Q417" s="46"/>
      <c r="R417" s="46"/>
      <c r="S417" s="46"/>
      <c r="T417" s="94"/>
      <c r="AT417" s="23" t="s">
        <v>167</v>
      </c>
      <c r="AU417" s="23" t="s">
        <v>86</v>
      </c>
    </row>
    <row r="418" s="10" customFormat="1" ht="29.88" customHeight="1">
      <c r="B418" s="204"/>
      <c r="C418" s="205"/>
      <c r="D418" s="206" t="s">
        <v>75</v>
      </c>
      <c r="E418" s="218" t="s">
        <v>637</v>
      </c>
      <c r="F418" s="218" t="s">
        <v>638</v>
      </c>
      <c r="G418" s="205"/>
      <c r="H418" s="205"/>
      <c r="I418" s="208"/>
      <c r="J418" s="219">
        <f>BK418</f>
        <v>0</v>
      </c>
      <c r="K418" s="205"/>
      <c r="L418" s="210"/>
      <c r="M418" s="211"/>
      <c r="N418" s="212"/>
      <c r="O418" s="212"/>
      <c r="P418" s="213">
        <f>SUM(P419:P433)</f>
        <v>0</v>
      </c>
      <c r="Q418" s="212"/>
      <c r="R418" s="213">
        <f>SUM(R419:R433)</f>
        <v>0.0076700000000000006</v>
      </c>
      <c r="S418" s="212"/>
      <c r="T418" s="214">
        <f>SUM(T419:T433)</f>
        <v>0.48275000000000001</v>
      </c>
      <c r="AR418" s="215" t="s">
        <v>86</v>
      </c>
      <c r="AT418" s="216" t="s">
        <v>75</v>
      </c>
      <c r="AU418" s="216" t="s">
        <v>84</v>
      </c>
      <c r="AY418" s="215" t="s">
        <v>145</v>
      </c>
      <c r="BK418" s="217">
        <f>SUM(BK419:BK433)</f>
        <v>0</v>
      </c>
    </row>
    <row r="419" s="1" customFormat="1" ht="16.5" customHeight="1">
      <c r="B419" s="45"/>
      <c r="C419" s="220" t="s">
        <v>639</v>
      </c>
      <c r="D419" s="220" t="s">
        <v>148</v>
      </c>
      <c r="E419" s="221" t="s">
        <v>640</v>
      </c>
      <c r="F419" s="222" t="s">
        <v>641</v>
      </c>
      <c r="G419" s="223" t="s">
        <v>294</v>
      </c>
      <c r="H419" s="224">
        <v>18</v>
      </c>
      <c r="I419" s="225"/>
      <c r="J419" s="226">
        <f>ROUND(I419*H419,2)</f>
        <v>0</v>
      </c>
      <c r="K419" s="222" t="s">
        <v>21</v>
      </c>
      <c r="L419" s="71"/>
      <c r="M419" s="227" t="s">
        <v>21</v>
      </c>
      <c r="N419" s="228" t="s">
        <v>47</v>
      </c>
      <c r="O419" s="46"/>
      <c r="P419" s="229">
        <f>O419*H419</f>
        <v>0</v>
      </c>
      <c r="Q419" s="229">
        <v>0</v>
      </c>
      <c r="R419" s="229">
        <f>Q419*H419</f>
        <v>0</v>
      </c>
      <c r="S419" s="229">
        <v>0.024649999999999998</v>
      </c>
      <c r="T419" s="230">
        <f>S419*H419</f>
        <v>0.44369999999999998</v>
      </c>
      <c r="AR419" s="23" t="s">
        <v>268</v>
      </c>
      <c r="AT419" s="23" t="s">
        <v>148</v>
      </c>
      <c r="AU419" s="23" t="s">
        <v>86</v>
      </c>
      <c r="AY419" s="23" t="s">
        <v>145</v>
      </c>
      <c r="BE419" s="231">
        <f>IF(N419="základní",J419,0)</f>
        <v>0</v>
      </c>
      <c r="BF419" s="231">
        <f>IF(N419="snížená",J419,0)</f>
        <v>0</v>
      </c>
      <c r="BG419" s="231">
        <f>IF(N419="zákl. přenesená",J419,0)</f>
        <v>0</v>
      </c>
      <c r="BH419" s="231">
        <f>IF(N419="sníž. přenesená",J419,0)</f>
        <v>0</v>
      </c>
      <c r="BI419" s="231">
        <f>IF(N419="nulová",J419,0)</f>
        <v>0</v>
      </c>
      <c r="BJ419" s="23" t="s">
        <v>84</v>
      </c>
      <c r="BK419" s="231">
        <f>ROUND(I419*H419,2)</f>
        <v>0</v>
      </c>
      <c r="BL419" s="23" t="s">
        <v>268</v>
      </c>
      <c r="BM419" s="23" t="s">
        <v>642</v>
      </c>
    </row>
    <row r="420" s="1" customFormat="1">
      <c r="B420" s="45"/>
      <c r="C420" s="73"/>
      <c r="D420" s="234" t="s">
        <v>167</v>
      </c>
      <c r="E420" s="73"/>
      <c r="F420" s="255" t="s">
        <v>643</v>
      </c>
      <c r="G420" s="73"/>
      <c r="H420" s="73"/>
      <c r="I420" s="190"/>
      <c r="J420" s="73"/>
      <c r="K420" s="73"/>
      <c r="L420" s="71"/>
      <c r="M420" s="256"/>
      <c r="N420" s="46"/>
      <c r="O420" s="46"/>
      <c r="P420" s="46"/>
      <c r="Q420" s="46"/>
      <c r="R420" s="46"/>
      <c r="S420" s="46"/>
      <c r="T420" s="94"/>
      <c r="AT420" s="23" t="s">
        <v>167</v>
      </c>
      <c r="AU420" s="23" t="s">
        <v>86</v>
      </c>
    </row>
    <row r="421" s="1" customFormat="1" ht="16.5" customHeight="1">
      <c r="B421" s="45"/>
      <c r="C421" s="220" t="s">
        <v>644</v>
      </c>
      <c r="D421" s="220" t="s">
        <v>148</v>
      </c>
      <c r="E421" s="221" t="s">
        <v>645</v>
      </c>
      <c r="F421" s="222" t="s">
        <v>646</v>
      </c>
      <c r="G421" s="223" t="s">
        <v>256</v>
      </c>
      <c r="H421" s="224">
        <v>1</v>
      </c>
      <c r="I421" s="225"/>
      <c r="J421" s="226">
        <f>ROUND(I421*H421,2)</f>
        <v>0</v>
      </c>
      <c r="K421" s="222" t="s">
        <v>21</v>
      </c>
      <c r="L421" s="71"/>
      <c r="M421" s="227" t="s">
        <v>21</v>
      </c>
      <c r="N421" s="228" t="s">
        <v>47</v>
      </c>
      <c r="O421" s="46"/>
      <c r="P421" s="229">
        <f>O421*H421</f>
        <v>0</v>
      </c>
      <c r="Q421" s="229">
        <v>0</v>
      </c>
      <c r="R421" s="229">
        <f>Q421*H421</f>
        <v>0</v>
      </c>
      <c r="S421" s="229">
        <v>0.024649999999999998</v>
      </c>
      <c r="T421" s="230">
        <f>S421*H421</f>
        <v>0.024649999999999998</v>
      </c>
      <c r="AR421" s="23" t="s">
        <v>268</v>
      </c>
      <c r="AT421" s="23" t="s">
        <v>148</v>
      </c>
      <c r="AU421" s="23" t="s">
        <v>86</v>
      </c>
      <c r="AY421" s="23" t="s">
        <v>145</v>
      </c>
      <c r="BE421" s="231">
        <f>IF(N421="základní",J421,0)</f>
        <v>0</v>
      </c>
      <c r="BF421" s="231">
        <f>IF(N421="snížená",J421,0)</f>
        <v>0</v>
      </c>
      <c r="BG421" s="231">
        <f>IF(N421="zákl. přenesená",J421,0)</f>
        <v>0</v>
      </c>
      <c r="BH421" s="231">
        <f>IF(N421="sníž. přenesená",J421,0)</f>
        <v>0</v>
      </c>
      <c r="BI421" s="231">
        <f>IF(N421="nulová",J421,0)</f>
        <v>0</v>
      </c>
      <c r="BJ421" s="23" t="s">
        <v>84</v>
      </c>
      <c r="BK421" s="231">
        <f>ROUND(I421*H421,2)</f>
        <v>0</v>
      </c>
      <c r="BL421" s="23" t="s">
        <v>268</v>
      </c>
      <c r="BM421" s="23" t="s">
        <v>647</v>
      </c>
    </row>
    <row r="422" s="1" customFormat="1">
      <c r="B422" s="45"/>
      <c r="C422" s="73"/>
      <c r="D422" s="234" t="s">
        <v>167</v>
      </c>
      <c r="E422" s="73"/>
      <c r="F422" s="255" t="s">
        <v>643</v>
      </c>
      <c r="G422" s="73"/>
      <c r="H422" s="73"/>
      <c r="I422" s="190"/>
      <c r="J422" s="73"/>
      <c r="K422" s="73"/>
      <c r="L422" s="71"/>
      <c r="M422" s="256"/>
      <c r="N422" s="46"/>
      <c r="O422" s="46"/>
      <c r="P422" s="46"/>
      <c r="Q422" s="46"/>
      <c r="R422" s="46"/>
      <c r="S422" s="46"/>
      <c r="T422" s="94"/>
      <c r="AT422" s="23" t="s">
        <v>167</v>
      </c>
      <c r="AU422" s="23" t="s">
        <v>86</v>
      </c>
    </row>
    <row r="423" s="1" customFormat="1" ht="16.5" customHeight="1">
      <c r="B423" s="45"/>
      <c r="C423" s="220" t="s">
        <v>648</v>
      </c>
      <c r="D423" s="220" t="s">
        <v>148</v>
      </c>
      <c r="E423" s="221" t="s">
        <v>649</v>
      </c>
      <c r="F423" s="222" t="s">
        <v>650</v>
      </c>
      <c r="G423" s="223" t="s">
        <v>294</v>
      </c>
      <c r="H423" s="224">
        <v>8</v>
      </c>
      <c r="I423" s="225"/>
      <c r="J423" s="226">
        <f>ROUND(I423*H423,2)</f>
        <v>0</v>
      </c>
      <c r="K423" s="222" t="s">
        <v>152</v>
      </c>
      <c r="L423" s="71"/>
      <c r="M423" s="227" t="s">
        <v>21</v>
      </c>
      <c r="N423" s="228" t="s">
        <v>47</v>
      </c>
      <c r="O423" s="46"/>
      <c r="P423" s="229">
        <f>O423*H423</f>
        <v>0</v>
      </c>
      <c r="Q423" s="229">
        <v>0</v>
      </c>
      <c r="R423" s="229">
        <f>Q423*H423</f>
        <v>0</v>
      </c>
      <c r="S423" s="229">
        <v>0.0018</v>
      </c>
      <c r="T423" s="230">
        <f>S423*H423</f>
        <v>0.0144</v>
      </c>
      <c r="AR423" s="23" t="s">
        <v>268</v>
      </c>
      <c r="AT423" s="23" t="s">
        <v>148</v>
      </c>
      <c r="AU423" s="23" t="s">
        <v>86</v>
      </c>
      <c r="AY423" s="23" t="s">
        <v>145</v>
      </c>
      <c r="BE423" s="231">
        <f>IF(N423="základní",J423,0)</f>
        <v>0</v>
      </c>
      <c r="BF423" s="231">
        <f>IF(N423="snížená",J423,0)</f>
        <v>0</v>
      </c>
      <c r="BG423" s="231">
        <f>IF(N423="zákl. přenesená",J423,0)</f>
        <v>0</v>
      </c>
      <c r="BH423" s="231">
        <f>IF(N423="sníž. přenesená",J423,0)</f>
        <v>0</v>
      </c>
      <c r="BI423" s="231">
        <f>IF(N423="nulová",J423,0)</f>
        <v>0</v>
      </c>
      <c r="BJ423" s="23" t="s">
        <v>84</v>
      </c>
      <c r="BK423" s="231">
        <f>ROUND(I423*H423,2)</f>
        <v>0</v>
      </c>
      <c r="BL423" s="23" t="s">
        <v>268</v>
      </c>
      <c r="BM423" s="23" t="s">
        <v>651</v>
      </c>
    </row>
    <row r="424" s="1" customFormat="1" ht="25.5" customHeight="1">
      <c r="B424" s="45"/>
      <c r="C424" s="220" t="s">
        <v>652</v>
      </c>
      <c r="D424" s="220" t="s">
        <v>148</v>
      </c>
      <c r="E424" s="221" t="s">
        <v>653</v>
      </c>
      <c r="F424" s="222" t="s">
        <v>654</v>
      </c>
      <c r="G424" s="223" t="s">
        <v>294</v>
      </c>
      <c r="H424" s="224">
        <v>8</v>
      </c>
      <c r="I424" s="225"/>
      <c r="J424" s="226">
        <f>ROUND(I424*H424,2)</f>
        <v>0</v>
      </c>
      <c r="K424" s="222" t="s">
        <v>152</v>
      </c>
      <c r="L424" s="71"/>
      <c r="M424" s="227" t="s">
        <v>21</v>
      </c>
      <c r="N424" s="228" t="s">
        <v>47</v>
      </c>
      <c r="O424" s="46"/>
      <c r="P424" s="229">
        <f>O424*H424</f>
        <v>0</v>
      </c>
      <c r="Q424" s="229">
        <v>0</v>
      </c>
      <c r="R424" s="229">
        <f>Q424*H424</f>
        <v>0</v>
      </c>
      <c r="S424" s="229">
        <v>0</v>
      </c>
      <c r="T424" s="230">
        <f>S424*H424</f>
        <v>0</v>
      </c>
      <c r="AR424" s="23" t="s">
        <v>268</v>
      </c>
      <c r="AT424" s="23" t="s">
        <v>148</v>
      </c>
      <c r="AU424" s="23" t="s">
        <v>86</v>
      </c>
      <c r="AY424" s="23" t="s">
        <v>145</v>
      </c>
      <c r="BE424" s="231">
        <f>IF(N424="základní",J424,0)</f>
        <v>0</v>
      </c>
      <c r="BF424" s="231">
        <f>IF(N424="snížená",J424,0)</f>
        <v>0</v>
      </c>
      <c r="BG424" s="231">
        <f>IF(N424="zákl. přenesená",J424,0)</f>
        <v>0</v>
      </c>
      <c r="BH424" s="231">
        <f>IF(N424="sníž. přenesená",J424,0)</f>
        <v>0</v>
      </c>
      <c r="BI424" s="231">
        <f>IF(N424="nulová",J424,0)</f>
        <v>0</v>
      </c>
      <c r="BJ424" s="23" t="s">
        <v>84</v>
      </c>
      <c r="BK424" s="231">
        <f>ROUND(I424*H424,2)</f>
        <v>0</v>
      </c>
      <c r="BL424" s="23" t="s">
        <v>268</v>
      </c>
      <c r="BM424" s="23" t="s">
        <v>655</v>
      </c>
    </row>
    <row r="425" s="1" customFormat="1">
      <c r="B425" s="45"/>
      <c r="C425" s="73"/>
      <c r="D425" s="234" t="s">
        <v>167</v>
      </c>
      <c r="E425" s="73"/>
      <c r="F425" s="255" t="s">
        <v>656</v>
      </c>
      <c r="G425" s="73"/>
      <c r="H425" s="73"/>
      <c r="I425" s="190"/>
      <c r="J425" s="73"/>
      <c r="K425" s="73"/>
      <c r="L425" s="71"/>
      <c r="M425" s="256"/>
      <c r="N425" s="46"/>
      <c r="O425" s="46"/>
      <c r="P425" s="46"/>
      <c r="Q425" s="46"/>
      <c r="R425" s="46"/>
      <c r="S425" s="46"/>
      <c r="T425" s="94"/>
      <c r="AT425" s="23" t="s">
        <v>167</v>
      </c>
      <c r="AU425" s="23" t="s">
        <v>86</v>
      </c>
    </row>
    <row r="426" s="1" customFormat="1" ht="16.5" customHeight="1">
      <c r="B426" s="45"/>
      <c r="C426" s="267" t="s">
        <v>657</v>
      </c>
      <c r="D426" s="267" t="s">
        <v>263</v>
      </c>
      <c r="E426" s="268" t="s">
        <v>658</v>
      </c>
      <c r="F426" s="269" t="s">
        <v>659</v>
      </c>
      <c r="G426" s="270" t="s">
        <v>294</v>
      </c>
      <c r="H426" s="271">
        <v>7</v>
      </c>
      <c r="I426" s="272"/>
      <c r="J426" s="273">
        <f>ROUND(I426*H426,2)</f>
        <v>0</v>
      </c>
      <c r="K426" s="269" t="s">
        <v>152</v>
      </c>
      <c r="L426" s="274"/>
      <c r="M426" s="275" t="s">
        <v>21</v>
      </c>
      <c r="N426" s="276" t="s">
        <v>47</v>
      </c>
      <c r="O426" s="46"/>
      <c r="P426" s="229">
        <f>O426*H426</f>
        <v>0</v>
      </c>
      <c r="Q426" s="229">
        <v>0.00092000000000000003</v>
      </c>
      <c r="R426" s="229">
        <f>Q426*H426</f>
        <v>0.0064400000000000004</v>
      </c>
      <c r="S426" s="229">
        <v>0</v>
      </c>
      <c r="T426" s="230">
        <f>S426*H426</f>
        <v>0</v>
      </c>
      <c r="AR426" s="23" t="s">
        <v>368</v>
      </c>
      <c r="AT426" s="23" t="s">
        <v>263</v>
      </c>
      <c r="AU426" s="23" t="s">
        <v>86</v>
      </c>
      <c r="AY426" s="23" t="s">
        <v>145</v>
      </c>
      <c r="BE426" s="231">
        <f>IF(N426="základní",J426,0)</f>
        <v>0</v>
      </c>
      <c r="BF426" s="231">
        <f>IF(N426="snížená",J426,0)</f>
        <v>0</v>
      </c>
      <c r="BG426" s="231">
        <f>IF(N426="zákl. přenesená",J426,0)</f>
        <v>0</v>
      </c>
      <c r="BH426" s="231">
        <f>IF(N426="sníž. přenesená",J426,0)</f>
        <v>0</v>
      </c>
      <c r="BI426" s="231">
        <f>IF(N426="nulová",J426,0)</f>
        <v>0</v>
      </c>
      <c r="BJ426" s="23" t="s">
        <v>84</v>
      </c>
      <c r="BK426" s="231">
        <f>ROUND(I426*H426,2)</f>
        <v>0</v>
      </c>
      <c r="BL426" s="23" t="s">
        <v>268</v>
      </c>
      <c r="BM426" s="23" t="s">
        <v>660</v>
      </c>
    </row>
    <row r="427" s="1" customFormat="1" ht="16.5" customHeight="1">
      <c r="B427" s="45"/>
      <c r="C427" s="267" t="s">
        <v>661</v>
      </c>
      <c r="D427" s="267" t="s">
        <v>263</v>
      </c>
      <c r="E427" s="268" t="s">
        <v>662</v>
      </c>
      <c r="F427" s="269" t="s">
        <v>663</v>
      </c>
      <c r="G427" s="270" t="s">
        <v>294</v>
      </c>
      <c r="H427" s="271">
        <v>1</v>
      </c>
      <c r="I427" s="272"/>
      <c r="J427" s="273">
        <f>ROUND(I427*H427,2)</f>
        <v>0</v>
      </c>
      <c r="K427" s="269" t="s">
        <v>152</v>
      </c>
      <c r="L427" s="274"/>
      <c r="M427" s="275" t="s">
        <v>21</v>
      </c>
      <c r="N427" s="276" t="s">
        <v>47</v>
      </c>
      <c r="O427" s="46"/>
      <c r="P427" s="229">
        <f>O427*H427</f>
        <v>0</v>
      </c>
      <c r="Q427" s="229">
        <v>0.00123</v>
      </c>
      <c r="R427" s="229">
        <f>Q427*H427</f>
        <v>0.00123</v>
      </c>
      <c r="S427" s="229">
        <v>0</v>
      </c>
      <c r="T427" s="230">
        <f>S427*H427</f>
        <v>0</v>
      </c>
      <c r="AR427" s="23" t="s">
        <v>368</v>
      </c>
      <c r="AT427" s="23" t="s">
        <v>263</v>
      </c>
      <c r="AU427" s="23" t="s">
        <v>86</v>
      </c>
      <c r="AY427" s="23" t="s">
        <v>145</v>
      </c>
      <c r="BE427" s="231">
        <f>IF(N427="základní",J427,0)</f>
        <v>0</v>
      </c>
      <c r="BF427" s="231">
        <f>IF(N427="snížená",J427,0)</f>
        <v>0</v>
      </c>
      <c r="BG427" s="231">
        <f>IF(N427="zákl. přenesená",J427,0)</f>
        <v>0</v>
      </c>
      <c r="BH427" s="231">
        <f>IF(N427="sníž. přenesená",J427,0)</f>
        <v>0</v>
      </c>
      <c r="BI427" s="231">
        <f>IF(N427="nulová",J427,0)</f>
        <v>0</v>
      </c>
      <c r="BJ427" s="23" t="s">
        <v>84</v>
      </c>
      <c r="BK427" s="231">
        <f>ROUND(I427*H427,2)</f>
        <v>0</v>
      </c>
      <c r="BL427" s="23" t="s">
        <v>268</v>
      </c>
      <c r="BM427" s="23" t="s">
        <v>664</v>
      </c>
    </row>
    <row r="428" s="1" customFormat="1" ht="25.5" customHeight="1">
      <c r="B428" s="45"/>
      <c r="C428" s="220" t="s">
        <v>665</v>
      </c>
      <c r="D428" s="220" t="s">
        <v>148</v>
      </c>
      <c r="E428" s="221" t="s">
        <v>666</v>
      </c>
      <c r="F428" s="222" t="s">
        <v>667</v>
      </c>
      <c r="G428" s="223" t="s">
        <v>294</v>
      </c>
      <c r="H428" s="224">
        <v>4</v>
      </c>
      <c r="I428" s="225"/>
      <c r="J428" s="226">
        <f>ROUND(I428*H428,2)</f>
        <v>0</v>
      </c>
      <c r="K428" s="222" t="s">
        <v>21</v>
      </c>
      <c r="L428" s="71"/>
      <c r="M428" s="227" t="s">
        <v>21</v>
      </c>
      <c r="N428" s="228" t="s">
        <v>47</v>
      </c>
      <c r="O428" s="46"/>
      <c r="P428" s="229">
        <f>O428*H428</f>
        <v>0</v>
      </c>
      <c r="Q428" s="229">
        <v>0</v>
      </c>
      <c r="R428" s="229">
        <f>Q428*H428</f>
        <v>0</v>
      </c>
      <c r="S428" s="229">
        <v>0</v>
      </c>
      <c r="T428" s="230">
        <f>S428*H428</f>
        <v>0</v>
      </c>
      <c r="AR428" s="23" t="s">
        <v>268</v>
      </c>
      <c r="AT428" s="23" t="s">
        <v>148</v>
      </c>
      <c r="AU428" s="23" t="s">
        <v>86</v>
      </c>
      <c r="AY428" s="23" t="s">
        <v>145</v>
      </c>
      <c r="BE428" s="231">
        <f>IF(N428="základní",J428,0)</f>
        <v>0</v>
      </c>
      <c r="BF428" s="231">
        <f>IF(N428="snížená",J428,0)</f>
        <v>0</v>
      </c>
      <c r="BG428" s="231">
        <f>IF(N428="zákl. přenesená",J428,0)</f>
        <v>0</v>
      </c>
      <c r="BH428" s="231">
        <f>IF(N428="sníž. přenesená",J428,0)</f>
        <v>0</v>
      </c>
      <c r="BI428" s="231">
        <f>IF(N428="nulová",J428,0)</f>
        <v>0</v>
      </c>
      <c r="BJ428" s="23" t="s">
        <v>84</v>
      </c>
      <c r="BK428" s="231">
        <f>ROUND(I428*H428,2)</f>
        <v>0</v>
      </c>
      <c r="BL428" s="23" t="s">
        <v>268</v>
      </c>
      <c r="BM428" s="23" t="s">
        <v>668</v>
      </c>
    </row>
    <row r="429" s="1" customFormat="1">
      <c r="B429" s="45"/>
      <c r="C429" s="73"/>
      <c r="D429" s="234" t="s">
        <v>167</v>
      </c>
      <c r="E429" s="73"/>
      <c r="F429" s="255" t="s">
        <v>656</v>
      </c>
      <c r="G429" s="73"/>
      <c r="H429" s="73"/>
      <c r="I429" s="190"/>
      <c r="J429" s="73"/>
      <c r="K429" s="73"/>
      <c r="L429" s="71"/>
      <c r="M429" s="256"/>
      <c r="N429" s="46"/>
      <c r="O429" s="46"/>
      <c r="P429" s="46"/>
      <c r="Q429" s="46"/>
      <c r="R429" s="46"/>
      <c r="S429" s="46"/>
      <c r="T429" s="94"/>
      <c r="AT429" s="23" t="s">
        <v>167</v>
      </c>
      <c r="AU429" s="23" t="s">
        <v>86</v>
      </c>
    </row>
    <row r="430" s="1" customFormat="1" ht="16.5" customHeight="1">
      <c r="B430" s="45"/>
      <c r="C430" s="220" t="s">
        <v>669</v>
      </c>
      <c r="D430" s="220" t="s">
        <v>148</v>
      </c>
      <c r="E430" s="221" t="s">
        <v>670</v>
      </c>
      <c r="F430" s="222" t="s">
        <v>671</v>
      </c>
      <c r="G430" s="223" t="s">
        <v>294</v>
      </c>
      <c r="H430" s="224">
        <v>22</v>
      </c>
      <c r="I430" s="225"/>
      <c r="J430" s="226">
        <f>ROUND(I430*H430,2)</f>
        <v>0</v>
      </c>
      <c r="K430" s="222" t="s">
        <v>21</v>
      </c>
      <c r="L430" s="71"/>
      <c r="M430" s="227" t="s">
        <v>21</v>
      </c>
      <c r="N430" s="228" t="s">
        <v>47</v>
      </c>
      <c r="O430" s="46"/>
      <c r="P430" s="229">
        <f>O430*H430</f>
        <v>0</v>
      </c>
      <c r="Q430" s="229">
        <v>0</v>
      </c>
      <c r="R430" s="229">
        <f>Q430*H430</f>
        <v>0</v>
      </c>
      <c r="S430" s="229">
        <v>0</v>
      </c>
      <c r="T430" s="230">
        <f>S430*H430</f>
        <v>0</v>
      </c>
      <c r="AR430" s="23" t="s">
        <v>268</v>
      </c>
      <c r="AT430" s="23" t="s">
        <v>148</v>
      </c>
      <c r="AU430" s="23" t="s">
        <v>86</v>
      </c>
      <c r="AY430" s="23" t="s">
        <v>145</v>
      </c>
      <c r="BE430" s="231">
        <f>IF(N430="základní",J430,0)</f>
        <v>0</v>
      </c>
      <c r="BF430" s="231">
        <f>IF(N430="snížená",J430,0)</f>
        <v>0</v>
      </c>
      <c r="BG430" s="231">
        <f>IF(N430="zákl. přenesená",J430,0)</f>
        <v>0</v>
      </c>
      <c r="BH430" s="231">
        <f>IF(N430="sníž. přenesená",J430,0)</f>
        <v>0</v>
      </c>
      <c r="BI430" s="231">
        <f>IF(N430="nulová",J430,0)</f>
        <v>0</v>
      </c>
      <c r="BJ430" s="23" t="s">
        <v>84</v>
      </c>
      <c r="BK430" s="231">
        <f>ROUND(I430*H430,2)</f>
        <v>0</v>
      </c>
      <c r="BL430" s="23" t="s">
        <v>268</v>
      </c>
      <c r="BM430" s="23" t="s">
        <v>672</v>
      </c>
    </row>
    <row r="431" s="1" customFormat="1">
      <c r="B431" s="45"/>
      <c r="C431" s="73"/>
      <c r="D431" s="234" t="s">
        <v>167</v>
      </c>
      <c r="E431" s="73"/>
      <c r="F431" s="255" t="s">
        <v>656</v>
      </c>
      <c r="G431" s="73"/>
      <c r="H431" s="73"/>
      <c r="I431" s="190"/>
      <c r="J431" s="73"/>
      <c r="K431" s="73"/>
      <c r="L431" s="71"/>
      <c r="M431" s="256"/>
      <c r="N431" s="46"/>
      <c r="O431" s="46"/>
      <c r="P431" s="46"/>
      <c r="Q431" s="46"/>
      <c r="R431" s="46"/>
      <c r="S431" s="46"/>
      <c r="T431" s="94"/>
      <c r="AT431" s="23" t="s">
        <v>167</v>
      </c>
      <c r="AU431" s="23" t="s">
        <v>86</v>
      </c>
    </row>
    <row r="432" s="1" customFormat="1" ht="38.25" customHeight="1">
      <c r="B432" s="45"/>
      <c r="C432" s="220" t="s">
        <v>673</v>
      </c>
      <c r="D432" s="220" t="s">
        <v>148</v>
      </c>
      <c r="E432" s="221" t="s">
        <v>674</v>
      </c>
      <c r="F432" s="222" t="s">
        <v>675</v>
      </c>
      <c r="G432" s="223" t="s">
        <v>305</v>
      </c>
      <c r="H432" s="224">
        <v>0.0080000000000000002</v>
      </c>
      <c r="I432" s="225"/>
      <c r="J432" s="226">
        <f>ROUND(I432*H432,2)</f>
        <v>0</v>
      </c>
      <c r="K432" s="222" t="s">
        <v>152</v>
      </c>
      <c r="L432" s="71"/>
      <c r="M432" s="227" t="s">
        <v>21</v>
      </c>
      <c r="N432" s="228" t="s">
        <v>47</v>
      </c>
      <c r="O432" s="46"/>
      <c r="P432" s="229">
        <f>O432*H432</f>
        <v>0</v>
      </c>
      <c r="Q432" s="229">
        <v>0</v>
      </c>
      <c r="R432" s="229">
        <f>Q432*H432</f>
        <v>0</v>
      </c>
      <c r="S432" s="229">
        <v>0</v>
      </c>
      <c r="T432" s="230">
        <f>S432*H432</f>
        <v>0</v>
      </c>
      <c r="AR432" s="23" t="s">
        <v>268</v>
      </c>
      <c r="AT432" s="23" t="s">
        <v>148</v>
      </c>
      <c r="AU432" s="23" t="s">
        <v>86</v>
      </c>
      <c r="AY432" s="23" t="s">
        <v>145</v>
      </c>
      <c r="BE432" s="231">
        <f>IF(N432="základní",J432,0)</f>
        <v>0</v>
      </c>
      <c r="BF432" s="231">
        <f>IF(N432="snížená",J432,0)</f>
        <v>0</v>
      </c>
      <c r="BG432" s="231">
        <f>IF(N432="zákl. přenesená",J432,0)</f>
        <v>0</v>
      </c>
      <c r="BH432" s="231">
        <f>IF(N432="sníž. přenesená",J432,0)</f>
        <v>0</v>
      </c>
      <c r="BI432" s="231">
        <f>IF(N432="nulová",J432,0)</f>
        <v>0</v>
      </c>
      <c r="BJ432" s="23" t="s">
        <v>84</v>
      </c>
      <c r="BK432" s="231">
        <f>ROUND(I432*H432,2)</f>
        <v>0</v>
      </c>
      <c r="BL432" s="23" t="s">
        <v>268</v>
      </c>
      <c r="BM432" s="23" t="s">
        <v>676</v>
      </c>
    </row>
    <row r="433" s="1" customFormat="1">
      <c r="B433" s="45"/>
      <c r="C433" s="73"/>
      <c r="D433" s="234" t="s">
        <v>167</v>
      </c>
      <c r="E433" s="73"/>
      <c r="F433" s="255" t="s">
        <v>498</v>
      </c>
      <c r="G433" s="73"/>
      <c r="H433" s="73"/>
      <c r="I433" s="190"/>
      <c r="J433" s="73"/>
      <c r="K433" s="73"/>
      <c r="L433" s="71"/>
      <c r="M433" s="256"/>
      <c r="N433" s="46"/>
      <c r="O433" s="46"/>
      <c r="P433" s="46"/>
      <c r="Q433" s="46"/>
      <c r="R433" s="46"/>
      <c r="S433" s="46"/>
      <c r="T433" s="94"/>
      <c r="AT433" s="23" t="s">
        <v>167</v>
      </c>
      <c r="AU433" s="23" t="s">
        <v>86</v>
      </c>
    </row>
    <row r="434" s="10" customFormat="1" ht="29.88" customHeight="1">
      <c r="B434" s="204"/>
      <c r="C434" s="205"/>
      <c r="D434" s="206" t="s">
        <v>75</v>
      </c>
      <c r="E434" s="218" t="s">
        <v>677</v>
      </c>
      <c r="F434" s="218" t="s">
        <v>678</v>
      </c>
      <c r="G434" s="205"/>
      <c r="H434" s="205"/>
      <c r="I434" s="208"/>
      <c r="J434" s="219">
        <f>BK434</f>
        <v>0</v>
      </c>
      <c r="K434" s="205"/>
      <c r="L434" s="210"/>
      <c r="M434" s="211"/>
      <c r="N434" s="212"/>
      <c r="O434" s="212"/>
      <c r="P434" s="213">
        <f>SUM(P435:P484)</f>
        <v>0</v>
      </c>
      <c r="Q434" s="212"/>
      <c r="R434" s="213">
        <f>SUM(R435:R484)</f>
        <v>1.73204</v>
      </c>
      <c r="S434" s="212"/>
      <c r="T434" s="214">
        <f>SUM(T435:T484)</f>
        <v>3.3500875999999997</v>
      </c>
      <c r="AR434" s="215" t="s">
        <v>86</v>
      </c>
      <c r="AT434" s="216" t="s">
        <v>75</v>
      </c>
      <c r="AU434" s="216" t="s">
        <v>84</v>
      </c>
      <c r="AY434" s="215" t="s">
        <v>145</v>
      </c>
      <c r="BK434" s="217">
        <f>SUM(BK435:BK484)</f>
        <v>0</v>
      </c>
    </row>
    <row r="435" s="1" customFormat="1" ht="16.5" customHeight="1">
      <c r="B435" s="45"/>
      <c r="C435" s="220" t="s">
        <v>679</v>
      </c>
      <c r="D435" s="220" t="s">
        <v>148</v>
      </c>
      <c r="E435" s="221" t="s">
        <v>680</v>
      </c>
      <c r="F435" s="222" t="s">
        <v>681</v>
      </c>
      <c r="G435" s="223" t="s">
        <v>151</v>
      </c>
      <c r="H435" s="224">
        <v>40.280000000000001</v>
      </c>
      <c r="I435" s="225"/>
      <c r="J435" s="226">
        <f>ROUND(I435*H435,2)</f>
        <v>0</v>
      </c>
      <c r="K435" s="222" t="s">
        <v>152</v>
      </c>
      <c r="L435" s="71"/>
      <c r="M435" s="227" t="s">
        <v>21</v>
      </c>
      <c r="N435" s="228" t="s">
        <v>47</v>
      </c>
      <c r="O435" s="46"/>
      <c r="P435" s="229">
        <f>O435*H435</f>
        <v>0</v>
      </c>
      <c r="Q435" s="229">
        <v>0</v>
      </c>
      <c r="R435" s="229">
        <f>Q435*H435</f>
        <v>0</v>
      </c>
      <c r="S435" s="229">
        <v>0.083169999999999994</v>
      </c>
      <c r="T435" s="230">
        <f>S435*H435</f>
        <v>3.3500875999999997</v>
      </c>
      <c r="AR435" s="23" t="s">
        <v>268</v>
      </c>
      <c r="AT435" s="23" t="s">
        <v>148</v>
      </c>
      <c r="AU435" s="23" t="s">
        <v>86</v>
      </c>
      <c r="AY435" s="23" t="s">
        <v>145</v>
      </c>
      <c r="BE435" s="231">
        <f>IF(N435="základní",J435,0)</f>
        <v>0</v>
      </c>
      <c r="BF435" s="231">
        <f>IF(N435="snížená",J435,0)</f>
        <v>0</v>
      </c>
      <c r="BG435" s="231">
        <f>IF(N435="zákl. přenesená",J435,0)</f>
        <v>0</v>
      </c>
      <c r="BH435" s="231">
        <f>IF(N435="sníž. přenesená",J435,0)</f>
        <v>0</v>
      </c>
      <c r="BI435" s="231">
        <f>IF(N435="nulová",J435,0)</f>
        <v>0</v>
      </c>
      <c r="BJ435" s="23" t="s">
        <v>84</v>
      </c>
      <c r="BK435" s="231">
        <f>ROUND(I435*H435,2)</f>
        <v>0</v>
      </c>
      <c r="BL435" s="23" t="s">
        <v>268</v>
      </c>
      <c r="BM435" s="23" t="s">
        <v>682</v>
      </c>
    </row>
    <row r="436" s="11" customFormat="1">
      <c r="B436" s="232"/>
      <c r="C436" s="233"/>
      <c r="D436" s="234" t="s">
        <v>155</v>
      </c>
      <c r="E436" s="235" t="s">
        <v>21</v>
      </c>
      <c r="F436" s="236" t="s">
        <v>338</v>
      </c>
      <c r="G436" s="233"/>
      <c r="H436" s="237">
        <v>1.24</v>
      </c>
      <c r="I436" s="238"/>
      <c r="J436" s="233"/>
      <c r="K436" s="233"/>
      <c r="L436" s="239"/>
      <c r="M436" s="240"/>
      <c r="N436" s="241"/>
      <c r="O436" s="241"/>
      <c r="P436" s="241"/>
      <c r="Q436" s="241"/>
      <c r="R436" s="241"/>
      <c r="S436" s="241"/>
      <c r="T436" s="242"/>
      <c r="AT436" s="243" t="s">
        <v>155</v>
      </c>
      <c r="AU436" s="243" t="s">
        <v>86</v>
      </c>
      <c r="AV436" s="11" t="s">
        <v>86</v>
      </c>
      <c r="AW436" s="11" t="s">
        <v>39</v>
      </c>
      <c r="AX436" s="11" t="s">
        <v>76</v>
      </c>
      <c r="AY436" s="243" t="s">
        <v>145</v>
      </c>
    </row>
    <row r="437" s="11" customFormat="1">
      <c r="B437" s="232"/>
      <c r="C437" s="233"/>
      <c r="D437" s="234" t="s">
        <v>155</v>
      </c>
      <c r="E437" s="235" t="s">
        <v>21</v>
      </c>
      <c r="F437" s="236" t="s">
        <v>339</v>
      </c>
      <c r="G437" s="233"/>
      <c r="H437" s="237">
        <v>1.75</v>
      </c>
      <c r="I437" s="238"/>
      <c r="J437" s="233"/>
      <c r="K437" s="233"/>
      <c r="L437" s="239"/>
      <c r="M437" s="240"/>
      <c r="N437" s="241"/>
      <c r="O437" s="241"/>
      <c r="P437" s="241"/>
      <c r="Q437" s="241"/>
      <c r="R437" s="241"/>
      <c r="S437" s="241"/>
      <c r="T437" s="242"/>
      <c r="AT437" s="243" t="s">
        <v>155</v>
      </c>
      <c r="AU437" s="243" t="s">
        <v>86</v>
      </c>
      <c r="AV437" s="11" t="s">
        <v>86</v>
      </c>
      <c r="AW437" s="11" t="s">
        <v>39</v>
      </c>
      <c r="AX437" s="11" t="s">
        <v>76</v>
      </c>
      <c r="AY437" s="243" t="s">
        <v>145</v>
      </c>
    </row>
    <row r="438" s="11" customFormat="1">
      <c r="B438" s="232"/>
      <c r="C438" s="233"/>
      <c r="D438" s="234" t="s">
        <v>155</v>
      </c>
      <c r="E438" s="235" t="s">
        <v>21</v>
      </c>
      <c r="F438" s="236" t="s">
        <v>340</v>
      </c>
      <c r="G438" s="233"/>
      <c r="H438" s="237">
        <v>16.75</v>
      </c>
      <c r="I438" s="238"/>
      <c r="J438" s="233"/>
      <c r="K438" s="233"/>
      <c r="L438" s="239"/>
      <c r="M438" s="240"/>
      <c r="N438" s="241"/>
      <c r="O438" s="241"/>
      <c r="P438" s="241"/>
      <c r="Q438" s="241"/>
      <c r="R438" s="241"/>
      <c r="S438" s="241"/>
      <c r="T438" s="242"/>
      <c r="AT438" s="243" t="s">
        <v>155</v>
      </c>
      <c r="AU438" s="243" t="s">
        <v>86</v>
      </c>
      <c r="AV438" s="11" t="s">
        <v>86</v>
      </c>
      <c r="AW438" s="11" t="s">
        <v>39</v>
      </c>
      <c r="AX438" s="11" t="s">
        <v>76</v>
      </c>
      <c r="AY438" s="243" t="s">
        <v>145</v>
      </c>
    </row>
    <row r="439" s="11" customFormat="1">
      <c r="B439" s="232"/>
      <c r="C439" s="233"/>
      <c r="D439" s="234" t="s">
        <v>155</v>
      </c>
      <c r="E439" s="235" t="s">
        <v>21</v>
      </c>
      <c r="F439" s="236" t="s">
        <v>341</v>
      </c>
      <c r="G439" s="233"/>
      <c r="H439" s="237">
        <v>1.2</v>
      </c>
      <c r="I439" s="238"/>
      <c r="J439" s="233"/>
      <c r="K439" s="233"/>
      <c r="L439" s="239"/>
      <c r="M439" s="240"/>
      <c r="N439" s="241"/>
      <c r="O439" s="241"/>
      <c r="P439" s="241"/>
      <c r="Q439" s="241"/>
      <c r="R439" s="241"/>
      <c r="S439" s="241"/>
      <c r="T439" s="242"/>
      <c r="AT439" s="243" t="s">
        <v>155</v>
      </c>
      <c r="AU439" s="243" t="s">
        <v>86</v>
      </c>
      <c r="AV439" s="11" t="s">
        <v>86</v>
      </c>
      <c r="AW439" s="11" t="s">
        <v>39</v>
      </c>
      <c r="AX439" s="11" t="s">
        <v>76</v>
      </c>
      <c r="AY439" s="243" t="s">
        <v>145</v>
      </c>
    </row>
    <row r="440" s="11" customFormat="1">
      <c r="B440" s="232"/>
      <c r="C440" s="233"/>
      <c r="D440" s="234" t="s">
        <v>155</v>
      </c>
      <c r="E440" s="235" t="s">
        <v>21</v>
      </c>
      <c r="F440" s="236" t="s">
        <v>342</v>
      </c>
      <c r="G440" s="233"/>
      <c r="H440" s="237">
        <v>1.28</v>
      </c>
      <c r="I440" s="238"/>
      <c r="J440" s="233"/>
      <c r="K440" s="233"/>
      <c r="L440" s="239"/>
      <c r="M440" s="240"/>
      <c r="N440" s="241"/>
      <c r="O440" s="241"/>
      <c r="P440" s="241"/>
      <c r="Q440" s="241"/>
      <c r="R440" s="241"/>
      <c r="S440" s="241"/>
      <c r="T440" s="242"/>
      <c r="AT440" s="243" t="s">
        <v>155</v>
      </c>
      <c r="AU440" s="243" t="s">
        <v>86</v>
      </c>
      <c r="AV440" s="11" t="s">
        <v>86</v>
      </c>
      <c r="AW440" s="11" t="s">
        <v>39</v>
      </c>
      <c r="AX440" s="11" t="s">
        <v>76</v>
      </c>
      <c r="AY440" s="243" t="s">
        <v>145</v>
      </c>
    </row>
    <row r="441" s="11" customFormat="1">
      <c r="B441" s="232"/>
      <c r="C441" s="233"/>
      <c r="D441" s="234" t="s">
        <v>155</v>
      </c>
      <c r="E441" s="235" t="s">
        <v>21</v>
      </c>
      <c r="F441" s="236" t="s">
        <v>343</v>
      </c>
      <c r="G441" s="233"/>
      <c r="H441" s="237">
        <v>13.17</v>
      </c>
      <c r="I441" s="238"/>
      <c r="J441" s="233"/>
      <c r="K441" s="233"/>
      <c r="L441" s="239"/>
      <c r="M441" s="240"/>
      <c r="N441" s="241"/>
      <c r="O441" s="241"/>
      <c r="P441" s="241"/>
      <c r="Q441" s="241"/>
      <c r="R441" s="241"/>
      <c r="S441" s="241"/>
      <c r="T441" s="242"/>
      <c r="AT441" s="243" t="s">
        <v>155</v>
      </c>
      <c r="AU441" s="243" t="s">
        <v>86</v>
      </c>
      <c r="AV441" s="11" t="s">
        <v>86</v>
      </c>
      <c r="AW441" s="11" t="s">
        <v>39</v>
      </c>
      <c r="AX441" s="11" t="s">
        <v>76</v>
      </c>
      <c r="AY441" s="243" t="s">
        <v>145</v>
      </c>
    </row>
    <row r="442" s="11" customFormat="1">
      <c r="B442" s="232"/>
      <c r="C442" s="233"/>
      <c r="D442" s="234" t="s">
        <v>155</v>
      </c>
      <c r="E442" s="235" t="s">
        <v>21</v>
      </c>
      <c r="F442" s="236" t="s">
        <v>344</v>
      </c>
      <c r="G442" s="233"/>
      <c r="H442" s="237">
        <v>1.19</v>
      </c>
      <c r="I442" s="238"/>
      <c r="J442" s="233"/>
      <c r="K442" s="233"/>
      <c r="L442" s="239"/>
      <c r="M442" s="240"/>
      <c r="N442" s="241"/>
      <c r="O442" s="241"/>
      <c r="P442" s="241"/>
      <c r="Q442" s="241"/>
      <c r="R442" s="241"/>
      <c r="S442" s="241"/>
      <c r="T442" s="242"/>
      <c r="AT442" s="243" t="s">
        <v>155</v>
      </c>
      <c r="AU442" s="243" t="s">
        <v>86</v>
      </c>
      <c r="AV442" s="11" t="s">
        <v>86</v>
      </c>
      <c r="AW442" s="11" t="s">
        <v>39</v>
      </c>
      <c r="AX442" s="11" t="s">
        <v>76</v>
      </c>
      <c r="AY442" s="243" t="s">
        <v>145</v>
      </c>
    </row>
    <row r="443" s="11" customFormat="1">
      <c r="B443" s="232"/>
      <c r="C443" s="233"/>
      <c r="D443" s="234" t="s">
        <v>155</v>
      </c>
      <c r="E443" s="235" t="s">
        <v>21</v>
      </c>
      <c r="F443" s="236" t="s">
        <v>345</v>
      </c>
      <c r="G443" s="233"/>
      <c r="H443" s="237">
        <v>3.7000000000000002</v>
      </c>
      <c r="I443" s="238"/>
      <c r="J443" s="233"/>
      <c r="K443" s="233"/>
      <c r="L443" s="239"/>
      <c r="M443" s="240"/>
      <c r="N443" s="241"/>
      <c r="O443" s="241"/>
      <c r="P443" s="241"/>
      <c r="Q443" s="241"/>
      <c r="R443" s="241"/>
      <c r="S443" s="241"/>
      <c r="T443" s="242"/>
      <c r="AT443" s="243" t="s">
        <v>155</v>
      </c>
      <c r="AU443" s="243" t="s">
        <v>86</v>
      </c>
      <c r="AV443" s="11" t="s">
        <v>86</v>
      </c>
      <c r="AW443" s="11" t="s">
        <v>39</v>
      </c>
      <c r="AX443" s="11" t="s">
        <v>76</v>
      </c>
      <c r="AY443" s="243" t="s">
        <v>145</v>
      </c>
    </row>
    <row r="444" s="12" customFormat="1">
      <c r="B444" s="244"/>
      <c r="C444" s="245"/>
      <c r="D444" s="234" t="s">
        <v>155</v>
      </c>
      <c r="E444" s="246" t="s">
        <v>21</v>
      </c>
      <c r="F444" s="247" t="s">
        <v>157</v>
      </c>
      <c r="G444" s="245"/>
      <c r="H444" s="248">
        <v>40.280000000000001</v>
      </c>
      <c r="I444" s="249"/>
      <c r="J444" s="245"/>
      <c r="K444" s="245"/>
      <c r="L444" s="250"/>
      <c r="M444" s="251"/>
      <c r="N444" s="252"/>
      <c r="O444" s="252"/>
      <c r="P444" s="252"/>
      <c r="Q444" s="252"/>
      <c r="R444" s="252"/>
      <c r="S444" s="252"/>
      <c r="T444" s="253"/>
      <c r="AT444" s="254" t="s">
        <v>155</v>
      </c>
      <c r="AU444" s="254" t="s">
        <v>86</v>
      </c>
      <c r="AV444" s="12" t="s">
        <v>153</v>
      </c>
      <c r="AW444" s="12" t="s">
        <v>39</v>
      </c>
      <c r="AX444" s="12" t="s">
        <v>84</v>
      </c>
      <c r="AY444" s="254" t="s">
        <v>145</v>
      </c>
    </row>
    <row r="445" s="1" customFormat="1" ht="25.5" customHeight="1">
      <c r="B445" s="45"/>
      <c r="C445" s="220" t="s">
        <v>683</v>
      </c>
      <c r="D445" s="220" t="s">
        <v>148</v>
      </c>
      <c r="E445" s="221" t="s">
        <v>684</v>
      </c>
      <c r="F445" s="222" t="s">
        <v>685</v>
      </c>
      <c r="G445" s="223" t="s">
        <v>151</v>
      </c>
      <c r="H445" s="224">
        <v>40.280000000000001</v>
      </c>
      <c r="I445" s="225"/>
      <c r="J445" s="226">
        <f>ROUND(I445*H445,2)</f>
        <v>0</v>
      </c>
      <c r="K445" s="222" t="s">
        <v>152</v>
      </c>
      <c r="L445" s="71"/>
      <c r="M445" s="227" t="s">
        <v>21</v>
      </c>
      <c r="N445" s="228" t="s">
        <v>47</v>
      </c>
      <c r="O445" s="46"/>
      <c r="P445" s="229">
        <f>O445*H445</f>
        <v>0</v>
      </c>
      <c r="Q445" s="229">
        <v>0.0039199999999999999</v>
      </c>
      <c r="R445" s="229">
        <f>Q445*H445</f>
        <v>0.1578976</v>
      </c>
      <c r="S445" s="229">
        <v>0</v>
      </c>
      <c r="T445" s="230">
        <f>S445*H445</f>
        <v>0</v>
      </c>
      <c r="AR445" s="23" t="s">
        <v>268</v>
      </c>
      <c r="AT445" s="23" t="s">
        <v>148</v>
      </c>
      <c r="AU445" s="23" t="s">
        <v>86</v>
      </c>
      <c r="AY445" s="23" t="s">
        <v>145</v>
      </c>
      <c r="BE445" s="231">
        <f>IF(N445="základní",J445,0)</f>
        <v>0</v>
      </c>
      <c r="BF445" s="231">
        <f>IF(N445="snížená",J445,0)</f>
        <v>0</v>
      </c>
      <c r="BG445" s="231">
        <f>IF(N445="zákl. přenesená",J445,0)</f>
        <v>0</v>
      </c>
      <c r="BH445" s="231">
        <f>IF(N445="sníž. přenesená",J445,0)</f>
        <v>0</v>
      </c>
      <c r="BI445" s="231">
        <f>IF(N445="nulová",J445,0)</f>
        <v>0</v>
      </c>
      <c r="BJ445" s="23" t="s">
        <v>84</v>
      </c>
      <c r="BK445" s="231">
        <f>ROUND(I445*H445,2)</f>
        <v>0</v>
      </c>
      <c r="BL445" s="23" t="s">
        <v>268</v>
      </c>
      <c r="BM445" s="23" t="s">
        <v>686</v>
      </c>
    </row>
    <row r="446" s="11" customFormat="1">
      <c r="B446" s="232"/>
      <c r="C446" s="233"/>
      <c r="D446" s="234" t="s">
        <v>155</v>
      </c>
      <c r="E446" s="235" t="s">
        <v>21</v>
      </c>
      <c r="F446" s="236" t="s">
        <v>338</v>
      </c>
      <c r="G446" s="233"/>
      <c r="H446" s="237">
        <v>1.24</v>
      </c>
      <c r="I446" s="238"/>
      <c r="J446" s="233"/>
      <c r="K446" s="233"/>
      <c r="L446" s="239"/>
      <c r="M446" s="240"/>
      <c r="N446" s="241"/>
      <c r="O446" s="241"/>
      <c r="P446" s="241"/>
      <c r="Q446" s="241"/>
      <c r="R446" s="241"/>
      <c r="S446" s="241"/>
      <c r="T446" s="242"/>
      <c r="AT446" s="243" t="s">
        <v>155</v>
      </c>
      <c r="AU446" s="243" t="s">
        <v>86</v>
      </c>
      <c r="AV446" s="11" t="s">
        <v>86</v>
      </c>
      <c r="AW446" s="11" t="s">
        <v>39</v>
      </c>
      <c r="AX446" s="11" t="s">
        <v>76</v>
      </c>
      <c r="AY446" s="243" t="s">
        <v>145</v>
      </c>
    </row>
    <row r="447" s="11" customFormat="1">
      <c r="B447" s="232"/>
      <c r="C447" s="233"/>
      <c r="D447" s="234" t="s">
        <v>155</v>
      </c>
      <c r="E447" s="235" t="s">
        <v>21</v>
      </c>
      <c r="F447" s="236" t="s">
        <v>339</v>
      </c>
      <c r="G447" s="233"/>
      <c r="H447" s="237">
        <v>1.75</v>
      </c>
      <c r="I447" s="238"/>
      <c r="J447" s="233"/>
      <c r="K447" s="233"/>
      <c r="L447" s="239"/>
      <c r="M447" s="240"/>
      <c r="N447" s="241"/>
      <c r="O447" s="241"/>
      <c r="P447" s="241"/>
      <c r="Q447" s="241"/>
      <c r="R447" s="241"/>
      <c r="S447" s="241"/>
      <c r="T447" s="242"/>
      <c r="AT447" s="243" t="s">
        <v>155</v>
      </c>
      <c r="AU447" s="243" t="s">
        <v>86</v>
      </c>
      <c r="AV447" s="11" t="s">
        <v>86</v>
      </c>
      <c r="AW447" s="11" t="s">
        <v>39</v>
      </c>
      <c r="AX447" s="11" t="s">
        <v>76</v>
      </c>
      <c r="AY447" s="243" t="s">
        <v>145</v>
      </c>
    </row>
    <row r="448" s="11" customFormat="1">
      <c r="B448" s="232"/>
      <c r="C448" s="233"/>
      <c r="D448" s="234" t="s">
        <v>155</v>
      </c>
      <c r="E448" s="235" t="s">
        <v>21</v>
      </c>
      <c r="F448" s="236" t="s">
        <v>340</v>
      </c>
      <c r="G448" s="233"/>
      <c r="H448" s="237">
        <v>16.75</v>
      </c>
      <c r="I448" s="238"/>
      <c r="J448" s="233"/>
      <c r="K448" s="233"/>
      <c r="L448" s="239"/>
      <c r="M448" s="240"/>
      <c r="N448" s="241"/>
      <c r="O448" s="241"/>
      <c r="P448" s="241"/>
      <c r="Q448" s="241"/>
      <c r="R448" s="241"/>
      <c r="S448" s="241"/>
      <c r="T448" s="242"/>
      <c r="AT448" s="243" t="s">
        <v>155</v>
      </c>
      <c r="AU448" s="243" t="s">
        <v>86</v>
      </c>
      <c r="AV448" s="11" t="s">
        <v>86</v>
      </c>
      <c r="AW448" s="11" t="s">
        <v>39</v>
      </c>
      <c r="AX448" s="11" t="s">
        <v>76</v>
      </c>
      <c r="AY448" s="243" t="s">
        <v>145</v>
      </c>
    </row>
    <row r="449" s="11" customFormat="1">
      <c r="B449" s="232"/>
      <c r="C449" s="233"/>
      <c r="D449" s="234" t="s">
        <v>155</v>
      </c>
      <c r="E449" s="235" t="s">
        <v>21</v>
      </c>
      <c r="F449" s="236" t="s">
        <v>341</v>
      </c>
      <c r="G449" s="233"/>
      <c r="H449" s="237">
        <v>1.2</v>
      </c>
      <c r="I449" s="238"/>
      <c r="J449" s="233"/>
      <c r="K449" s="233"/>
      <c r="L449" s="239"/>
      <c r="M449" s="240"/>
      <c r="N449" s="241"/>
      <c r="O449" s="241"/>
      <c r="P449" s="241"/>
      <c r="Q449" s="241"/>
      <c r="R449" s="241"/>
      <c r="S449" s="241"/>
      <c r="T449" s="242"/>
      <c r="AT449" s="243" t="s">
        <v>155</v>
      </c>
      <c r="AU449" s="243" t="s">
        <v>86</v>
      </c>
      <c r="AV449" s="11" t="s">
        <v>86</v>
      </c>
      <c r="AW449" s="11" t="s">
        <v>39</v>
      </c>
      <c r="AX449" s="11" t="s">
        <v>76</v>
      </c>
      <c r="AY449" s="243" t="s">
        <v>145</v>
      </c>
    </row>
    <row r="450" s="11" customFormat="1">
      <c r="B450" s="232"/>
      <c r="C450" s="233"/>
      <c r="D450" s="234" t="s">
        <v>155</v>
      </c>
      <c r="E450" s="235" t="s">
        <v>21</v>
      </c>
      <c r="F450" s="236" t="s">
        <v>342</v>
      </c>
      <c r="G450" s="233"/>
      <c r="H450" s="237">
        <v>1.28</v>
      </c>
      <c r="I450" s="238"/>
      <c r="J450" s="233"/>
      <c r="K450" s="233"/>
      <c r="L450" s="239"/>
      <c r="M450" s="240"/>
      <c r="N450" s="241"/>
      <c r="O450" s="241"/>
      <c r="P450" s="241"/>
      <c r="Q450" s="241"/>
      <c r="R450" s="241"/>
      <c r="S450" s="241"/>
      <c r="T450" s="242"/>
      <c r="AT450" s="243" t="s">
        <v>155</v>
      </c>
      <c r="AU450" s="243" t="s">
        <v>86</v>
      </c>
      <c r="AV450" s="11" t="s">
        <v>86</v>
      </c>
      <c r="AW450" s="11" t="s">
        <v>39</v>
      </c>
      <c r="AX450" s="11" t="s">
        <v>76</v>
      </c>
      <c r="AY450" s="243" t="s">
        <v>145</v>
      </c>
    </row>
    <row r="451" s="11" customFormat="1">
      <c r="B451" s="232"/>
      <c r="C451" s="233"/>
      <c r="D451" s="234" t="s">
        <v>155</v>
      </c>
      <c r="E451" s="235" t="s">
        <v>21</v>
      </c>
      <c r="F451" s="236" t="s">
        <v>343</v>
      </c>
      <c r="G451" s="233"/>
      <c r="H451" s="237">
        <v>13.17</v>
      </c>
      <c r="I451" s="238"/>
      <c r="J451" s="233"/>
      <c r="K451" s="233"/>
      <c r="L451" s="239"/>
      <c r="M451" s="240"/>
      <c r="N451" s="241"/>
      <c r="O451" s="241"/>
      <c r="P451" s="241"/>
      <c r="Q451" s="241"/>
      <c r="R451" s="241"/>
      <c r="S451" s="241"/>
      <c r="T451" s="242"/>
      <c r="AT451" s="243" t="s">
        <v>155</v>
      </c>
      <c r="AU451" s="243" t="s">
        <v>86</v>
      </c>
      <c r="AV451" s="11" t="s">
        <v>86</v>
      </c>
      <c r="AW451" s="11" t="s">
        <v>39</v>
      </c>
      <c r="AX451" s="11" t="s">
        <v>76</v>
      </c>
      <c r="AY451" s="243" t="s">
        <v>145</v>
      </c>
    </row>
    <row r="452" s="11" customFormat="1">
      <c r="B452" s="232"/>
      <c r="C452" s="233"/>
      <c r="D452" s="234" t="s">
        <v>155</v>
      </c>
      <c r="E452" s="235" t="s">
        <v>21</v>
      </c>
      <c r="F452" s="236" t="s">
        <v>344</v>
      </c>
      <c r="G452" s="233"/>
      <c r="H452" s="237">
        <v>1.19</v>
      </c>
      <c r="I452" s="238"/>
      <c r="J452" s="233"/>
      <c r="K452" s="233"/>
      <c r="L452" s="239"/>
      <c r="M452" s="240"/>
      <c r="N452" s="241"/>
      <c r="O452" s="241"/>
      <c r="P452" s="241"/>
      <c r="Q452" s="241"/>
      <c r="R452" s="241"/>
      <c r="S452" s="241"/>
      <c r="T452" s="242"/>
      <c r="AT452" s="243" t="s">
        <v>155</v>
      </c>
      <c r="AU452" s="243" t="s">
        <v>86</v>
      </c>
      <c r="AV452" s="11" t="s">
        <v>86</v>
      </c>
      <c r="AW452" s="11" t="s">
        <v>39</v>
      </c>
      <c r="AX452" s="11" t="s">
        <v>76</v>
      </c>
      <c r="AY452" s="243" t="s">
        <v>145</v>
      </c>
    </row>
    <row r="453" s="11" customFormat="1">
      <c r="B453" s="232"/>
      <c r="C453" s="233"/>
      <c r="D453" s="234" t="s">
        <v>155</v>
      </c>
      <c r="E453" s="235" t="s">
        <v>21</v>
      </c>
      <c r="F453" s="236" t="s">
        <v>345</v>
      </c>
      <c r="G453" s="233"/>
      <c r="H453" s="237">
        <v>3.7000000000000002</v>
      </c>
      <c r="I453" s="238"/>
      <c r="J453" s="233"/>
      <c r="K453" s="233"/>
      <c r="L453" s="239"/>
      <c r="M453" s="240"/>
      <c r="N453" s="241"/>
      <c r="O453" s="241"/>
      <c r="P453" s="241"/>
      <c r="Q453" s="241"/>
      <c r="R453" s="241"/>
      <c r="S453" s="241"/>
      <c r="T453" s="242"/>
      <c r="AT453" s="243" t="s">
        <v>155</v>
      </c>
      <c r="AU453" s="243" t="s">
        <v>86</v>
      </c>
      <c r="AV453" s="11" t="s">
        <v>86</v>
      </c>
      <c r="AW453" s="11" t="s">
        <v>39</v>
      </c>
      <c r="AX453" s="11" t="s">
        <v>76</v>
      </c>
      <c r="AY453" s="243" t="s">
        <v>145</v>
      </c>
    </row>
    <row r="454" s="12" customFormat="1">
      <c r="B454" s="244"/>
      <c r="C454" s="245"/>
      <c r="D454" s="234" t="s">
        <v>155</v>
      </c>
      <c r="E454" s="246" t="s">
        <v>21</v>
      </c>
      <c r="F454" s="247" t="s">
        <v>157</v>
      </c>
      <c r="G454" s="245"/>
      <c r="H454" s="248">
        <v>40.280000000000001</v>
      </c>
      <c r="I454" s="249"/>
      <c r="J454" s="245"/>
      <c r="K454" s="245"/>
      <c r="L454" s="250"/>
      <c r="M454" s="251"/>
      <c r="N454" s="252"/>
      <c r="O454" s="252"/>
      <c r="P454" s="252"/>
      <c r="Q454" s="252"/>
      <c r="R454" s="252"/>
      <c r="S454" s="252"/>
      <c r="T454" s="253"/>
      <c r="AT454" s="254" t="s">
        <v>155</v>
      </c>
      <c r="AU454" s="254" t="s">
        <v>86</v>
      </c>
      <c r="AV454" s="12" t="s">
        <v>153</v>
      </c>
      <c r="AW454" s="12" t="s">
        <v>39</v>
      </c>
      <c r="AX454" s="12" t="s">
        <v>84</v>
      </c>
      <c r="AY454" s="254" t="s">
        <v>145</v>
      </c>
    </row>
    <row r="455" s="1" customFormat="1" ht="16.5" customHeight="1">
      <c r="B455" s="45"/>
      <c r="C455" s="267" t="s">
        <v>687</v>
      </c>
      <c r="D455" s="267" t="s">
        <v>263</v>
      </c>
      <c r="E455" s="268" t="s">
        <v>688</v>
      </c>
      <c r="F455" s="269" t="s">
        <v>689</v>
      </c>
      <c r="G455" s="270" t="s">
        <v>151</v>
      </c>
      <c r="H455" s="271">
        <v>40.280000000000001</v>
      </c>
      <c r="I455" s="272"/>
      <c r="J455" s="273">
        <f>ROUND(I455*H455,2)</f>
        <v>0</v>
      </c>
      <c r="K455" s="269" t="s">
        <v>152</v>
      </c>
      <c r="L455" s="274"/>
      <c r="M455" s="275" t="s">
        <v>21</v>
      </c>
      <c r="N455" s="276" t="s">
        <v>47</v>
      </c>
      <c r="O455" s="46"/>
      <c r="P455" s="229">
        <f>O455*H455</f>
        <v>0</v>
      </c>
      <c r="Q455" s="229">
        <v>0.019199999999999998</v>
      </c>
      <c r="R455" s="229">
        <f>Q455*H455</f>
        <v>0.77337599999999995</v>
      </c>
      <c r="S455" s="229">
        <v>0</v>
      </c>
      <c r="T455" s="230">
        <f>S455*H455</f>
        <v>0</v>
      </c>
      <c r="AR455" s="23" t="s">
        <v>368</v>
      </c>
      <c r="AT455" s="23" t="s">
        <v>263</v>
      </c>
      <c r="AU455" s="23" t="s">
        <v>86</v>
      </c>
      <c r="AY455" s="23" t="s">
        <v>145</v>
      </c>
      <c r="BE455" s="231">
        <f>IF(N455="základní",J455,0)</f>
        <v>0</v>
      </c>
      <c r="BF455" s="231">
        <f>IF(N455="snížená",J455,0)</f>
        <v>0</v>
      </c>
      <c r="BG455" s="231">
        <f>IF(N455="zákl. přenesená",J455,0)</f>
        <v>0</v>
      </c>
      <c r="BH455" s="231">
        <f>IF(N455="sníž. přenesená",J455,0)</f>
        <v>0</v>
      </c>
      <c r="BI455" s="231">
        <f>IF(N455="nulová",J455,0)</f>
        <v>0</v>
      </c>
      <c r="BJ455" s="23" t="s">
        <v>84</v>
      </c>
      <c r="BK455" s="231">
        <f>ROUND(I455*H455,2)</f>
        <v>0</v>
      </c>
      <c r="BL455" s="23" t="s">
        <v>268</v>
      </c>
      <c r="BM455" s="23" t="s">
        <v>690</v>
      </c>
    </row>
    <row r="456" s="1" customFormat="1" ht="25.5" customHeight="1">
      <c r="B456" s="45"/>
      <c r="C456" s="220" t="s">
        <v>691</v>
      </c>
      <c r="D456" s="220" t="s">
        <v>148</v>
      </c>
      <c r="E456" s="221" t="s">
        <v>692</v>
      </c>
      <c r="F456" s="222" t="s">
        <v>693</v>
      </c>
      <c r="G456" s="223" t="s">
        <v>151</v>
      </c>
      <c r="H456" s="224">
        <v>10.359999999999999</v>
      </c>
      <c r="I456" s="225"/>
      <c r="J456" s="226">
        <f>ROUND(I456*H456,2)</f>
        <v>0</v>
      </c>
      <c r="K456" s="222" t="s">
        <v>152</v>
      </c>
      <c r="L456" s="71"/>
      <c r="M456" s="227" t="s">
        <v>21</v>
      </c>
      <c r="N456" s="228" t="s">
        <v>47</v>
      </c>
      <c r="O456" s="46"/>
      <c r="P456" s="229">
        <f>O456*H456</f>
        <v>0</v>
      </c>
      <c r="Q456" s="229">
        <v>0</v>
      </c>
      <c r="R456" s="229">
        <f>Q456*H456</f>
        <v>0</v>
      </c>
      <c r="S456" s="229">
        <v>0</v>
      </c>
      <c r="T456" s="230">
        <f>S456*H456</f>
        <v>0</v>
      </c>
      <c r="AR456" s="23" t="s">
        <v>268</v>
      </c>
      <c r="AT456" s="23" t="s">
        <v>148</v>
      </c>
      <c r="AU456" s="23" t="s">
        <v>86</v>
      </c>
      <c r="AY456" s="23" t="s">
        <v>145</v>
      </c>
      <c r="BE456" s="231">
        <f>IF(N456="základní",J456,0)</f>
        <v>0</v>
      </c>
      <c r="BF456" s="231">
        <f>IF(N456="snížená",J456,0)</f>
        <v>0</v>
      </c>
      <c r="BG456" s="231">
        <f>IF(N456="zákl. přenesená",J456,0)</f>
        <v>0</v>
      </c>
      <c r="BH456" s="231">
        <f>IF(N456="sníž. přenesená",J456,0)</f>
        <v>0</v>
      </c>
      <c r="BI456" s="231">
        <f>IF(N456="nulová",J456,0)</f>
        <v>0</v>
      </c>
      <c r="BJ456" s="23" t="s">
        <v>84</v>
      </c>
      <c r="BK456" s="231">
        <f>ROUND(I456*H456,2)</f>
        <v>0</v>
      </c>
      <c r="BL456" s="23" t="s">
        <v>268</v>
      </c>
      <c r="BM456" s="23" t="s">
        <v>694</v>
      </c>
    </row>
    <row r="457" s="11" customFormat="1">
      <c r="B457" s="232"/>
      <c r="C457" s="233"/>
      <c r="D457" s="234" t="s">
        <v>155</v>
      </c>
      <c r="E457" s="235" t="s">
        <v>21</v>
      </c>
      <c r="F457" s="236" t="s">
        <v>338</v>
      </c>
      <c r="G457" s="233"/>
      <c r="H457" s="237">
        <v>1.24</v>
      </c>
      <c r="I457" s="238"/>
      <c r="J457" s="233"/>
      <c r="K457" s="233"/>
      <c r="L457" s="239"/>
      <c r="M457" s="240"/>
      <c r="N457" s="241"/>
      <c r="O457" s="241"/>
      <c r="P457" s="241"/>
      <c r="Q457" s="241"/>
      <c r="R457" s="241"/>
      <c r="S457" s="241"/>
      <c r="T457" s="242"/>
      <c r="AT457" s="243" t="s">
        <v>155</v>
      </c>
      <c r="AU457" s="243" t="s">
        <v>86</v>
      </c>
      <c r="AV457" s="11" t="s">
        <v>86</v>
      </c>
      <c r="AW457" s="11" t="s">
        <v>39</v>
      </c>
      <c r="AX457" s="11" t="s">
        <v>76</v>
      </c>
      <c r="AY457" s="243" t="s">
        <v>145</v>
      </c>
    </row>
    <row r="458" s="11" customFormat="1">
      <c r="B458" s="232"/>
      <c r="C458" s="233"/>
      <c r="D458" s="234" t="s">
        <v>155</v>
      </c>
      <c r="E458" s="235" t="s">
        <v>21</v>
      </c>
      <c r="F458" s="236" t="s">
        <v>339</v>
      </c>
      <c r="G458" s="233"/>
      <c r="H458" s="237">
        <v>1.75</v>
      </c>
      <c r="I458" s="238"/>
      <c r="J458" s="233"/>
      <c r="K458" s="233"/>
      <c r="L458" s="239"/>
      <c r="M458" s="240"/>
      <c r="N458" s="241"/>
      <c r="O458" s="241"/>
      <c r="P458" s="241"/>
      <c r="Q458" s="241"/>
      <c r="R458" s="241"/>
      <c r="S458" s="241"/>
      <c r="T458" s="242"/>
      <c r="AT458" s="243" t="s">
        <v>155</v>
      </c>
      <c r="AU458" s="243" t="s">
        <v>86</v>
      </c>
      <c r="AV458" s="11" t="s">
        <v>86</v>
      </c>
      <c r="AW458" s="11" t="s">
        <v>39</v>
      </c>
      <c r="AX458" s="11" t="s">
        <v>76</v>
      </c>
      <c r="AY458" s="243" t="s">
        <v>145</v>
      </c>
    </row>
    <row r="459" s="11" customFormat="1">
      <c r="B459" s="232"/>
      <c r="C459" s="233"/>
      <c r="D459" s="234" t="s">
        <v>155</v>
      </c>
      <c r="E459" s="235" t="s">
        <v>21</v>
      </c>
      <c r="F459" s="236" t="s">
        <v>341</v>
      </c>
      <c r="G459" s="233"/>
      <c r="H459" s="237">
        <v>1.2</v>
      </c>
      <c r="I459" s="238"/>
      <c r="J459" s="233"/>
      <c r="K459" s="233"/>
      <c r="L459" s="239"/>
      <c r="M459" s="240"/>
      <c r="N459" s="241"/>
      <c r="O459" s="241"/>
      <c r="P459" s="241"/>
      <c r="Q459" s="241"/>
      <c r="R459" s="241"/>
      <c r="S459" s="241"/>
      <c r="T459" s="242"/>
      <c r="AT459" s="243" t="s">
        <v>155</v>
      </c>
      <c r="AU459" s="243" t="s">
        <v>86</v>
      </c>
      <c r="AV459" s="11" t="s">
        <v>86</v>
      </c>
      <c r="AW459" s="11" t="s">
        <v>39</v>
      </c>
      <c r="AX459" s="11" t="s">
        <v>76</v>
      </c>
      <c r="AY459" s="243" t="s">
        <v>145</v>
      </c>
    </row>
    <row r="460" s="11" customFormat="1">
      <c r="B460" s="232"/>
      <c r="C460" s="233"/>
      <c r="D460" s="234" t="s">
        <v>155</v>
      </c>
      <c r="E460" s="235" t="s">
        <v>21</v>
      </c>
      <c r="F460" s="236" t="s">
        <v>342</v>
      </c>
      <c r="G460" s="233"/>
      <c r="H460" s="237">
        <v>1.28</v>
      </c>
      <c r="I460" s="238"/>
      <c r="J460" s="233"/>
      <c r="K460" s="233"/>
      <c r="L460" s="239"/>
      <c r="M460" s="240"/>
      <c r="N460" s="241"/>
      <c r="O460" s="241"/>
      <c r="P460" s="241"/>
      <c r="Q460" s="241"/>
      <c r="R460" s="241"/>
      <c r="S460" s="241"/>
      <c r="T460" s="242"/>
      <c r="AT460" s="243" t="s">
        <v>155</v>
      </c>
      <c r="AU460" s="243" t="s">
        <v>86</v>
      </c>
      <c r="AV460" s="11" t="s">
        <v>86</v>
      </c>
      <c r="AW460" s="11" t="s">
        <v>39</v>
      </c>
      <c r="AX460" s="11" t="s">
        <v>76</v>
      </c>
      <c r="AY460" s="243" t="s">
        <v>145</v>
      </c>
    </row>
    <row r="461" s="11" customFormat="1">
      <c r="B461" s="232"/>
      <c r="C461" s="233"/>
      <c r="D461" s="234" t="s">
        <v>155</v>
      </c>
      <c r="E461" s="235" t="s">
        <v>21</v>
      </c>
      <c r="F461" s="236" t="s">
        <v>344</v>
      </c>
      <c r="G461" s="233"/>
      <c r="H461" s="237">
        <v>1.19</v>
      </c>
      <c r="I461" s="238"/>
      <c r="J461" s="233"/>
      <c r="K461" s="233"/>
      <c r="L461" s="239"/>
      <c r="M461" s="240"/>
      <c r="N461" s="241"/>
      <c r="O461" s="241"/>
      <c r="P461" s="241"/>
      <c r="Q461" s="241"/>
      <c r="R461" s="241"/>
      <c r="S461" s="241"/>
      <c r="T461" s="242"/>
      <c r="AT461" s="243" t="s">
        <v>155</v>
      </c>
      <c r="AU461" s="243" t="s">
        <v>86</v>
      </c>
      <c r="AV461" s="11" t="s">
        <v>86</v>
      </c>
      <c r="AW461" s="11" t="s">
        <v>39</v>
      </c>
      <c r="AX461" s="11" t="s">
        <v>76</v>
      </c>
      <c r="AY461" s="243" t="s">
        <v>145</v>
      </c>
    </row>
    <row r="462" s="11" customFormat="1">
      <c r="B462" s="232"/>
      <c r="C462" s="233"/>
      <c r="D462" s="234" t="s">
        <v>155</v>
      </c>
      <c r="E462" s="235" t="s">
        <v>21</v>
      </c>
      <c r="F462" s="236" t="s">
        <v>345</v>
      </c>
      <c r="G462" s="233"/>
      <c r="H462" s="237">
        <v>3.7000000000000002</v>
      </c>
      <c r="I462" s="238"/>
      <c r="J462" s="233"/>
      <c r="K462" s="233"/>
      <c r="L462" s="239"/>
      <c r="M462" s="240"/>
      <c r="N462" s="241"/>
      <c r="O462" s="241"/>
      <c r="P462" s="241"/>
      <c r="Q462" s="241"/>
      <c r="R462" s="241"/>
      <c r="S462" s="241"/>
      <c r="T462" s="242"/>
      <c r="AT462" s="243" t="s">
        <v>155</v>
      </c>
      <c r="AU462" s="243" t="s">
        <v>86</v>
      </c>
      <c r="AV462" s="11" t="s">
        <v>86</v>
      </c>
      <c r="AW462" s="11" t="s">
        <v>39</v>
      </c>
      <c r="AX462" s="11" t="s">
        <v>76</v>
      </c>
      <c r="AY462" s="243" t="s">
        <v>145</v>
      </c>
    </row>
    <row r="463" s="12" customFormat="1">
      <c r="B463" s="244"/>
      <c r="C463" s="245"/>
      <c r="D463" s="234" t="s">
        <v>155</v>
      </c>
      <c r="E463" s="246" t="s">
        <v>21</v>
      </c>
      <c r="F463" s="247" t="s">
        <v>157</v>
      </c>
      <c r="G463" s="245"/>
      <c r="H463" s="248">
        <v>10.359999999999999</v>
      </c>
      <c r="I463" s="249"/>
      <c r="J463" s="245"/>
      <c r="K463" s="245"/>
      <c r="L463" s="250"/>
      <c r="M463" s="251"/>
      <c r="N463" s="252"/>
      <c r="O463" s="252"/>
      <c r="P463" s="252"/>
      <c r="Q463" s="252"/>
      <c r="R463" s="252"/>
      <c r="S463" s="252"/>
      <c r="T463" s="253"/>
      <c r="AT463" s="254" t="s">
        <v>155</v>
      </c>
      <c r="AU463" s="254" t="s">
        <v>86</v>
      </c>
      <c r="AV463" s="12" t="s">
        <v>153</v>
      </c>
      <c r="AW463" s="12" t="s">
        <v>39</v>
      </c>
      <c r="AX463" s="12" t="s">
        <v>84</v>
      </c>
      <c r="AY463" s="254" t="s">
        <v>145</v>
      </c>
    </row>
    <row r="464" s="1" customFormat="1" ht="25.5" customHeight="1">
      <c r="B464" s="45"/>
      <c r="C464" s="220" t="s">
        <v>695</v>
      </c>
      <c r="D464" s="220" t="s">
        <v>148</v>
      </c>
      <c r="E464" s="221" t="s">
        <v>696</v>
      </c>
      <c r="F464" s="222" t="s">
        <v>697</v>
      </c>
      <c r="G464" s="223" t="s">
        <v>151</v>
      </c>
      <c r="H464" s="224">
        <v>10.359999999999999</v>
      </c>
      <c r="I464" s="225"/>
      <c r="J464" s="226">
        <f>ROUND(I464*H464,2)</f>
        <v>0</v>
      </c>
      <c r="K464" s="222" t="s">
        <v>152</v>
      </c>
      <c r="L464" s="71"/>
      <c r="M464" s="227" t="s">
        <v>21</v>
      </c>
      <c r="N464" s="228" t="s">
        <v>47</v>
      </c>
      <c r="O464" s="46"/>
      <c r="P464" s="229">
        <f>O464*H464</f>
        <v>0</v>
      </c>
      <c r="Q464" s="229">
        <v>0</v>
      </c>
      <c r="R464" s="229">
        <f>Q464*H464</f>
        <v>0</v>
      </c>
      <c r="S464" s="229">
        <v>0</v>
      </c>
      <c r="T464" s="230">
        <f>S464*H464</f>
        <v>0</v>
      </c>
      <c r="AR464" s="23" t="s">
        <v>268</v>
      </c>
      <c r="AT464" s="23" t="s">
        <v>148</v>
      </c>
      <c r="AU464" s="23" t="s">
        <v>86</v>
      </c>
      <c r="AY464" s="23" t="s">
        <v>145</v>
      </c>
      <c r="BE464" s="231">
        <f>IF(N464="základní",J464,0)</f>
        <v>0</v>
      </c>
      <c r="BF464" s="231">
        <f>IF(N464="snížená",J464,0)</f>
        <v>0</v>
      </c>
      <c r="BG464" s="231">
        <f>IF(N464="zákl. přenesená",J464,0)</f>
        <v>0</v>
      </c>
      <c r="BH464" s="231">
        <f>IF(N464="sníž. přenesená",J464,0)</f>
        <v>0</v>
      </c>
      <c r="BI464" s="231">
        <f>IF(N464="nulová",J464,0)</f>
        <v>0</v>
      </c>
      <c r="BJ464" s="23" t="s">
        <v>84</v>
      </c>
      <c r="BK464" s="231">
        <f>ROUND(I464*H464,2)</f>
        <v>0</v>
      </c>
      <c r="BL464" s="23" t="s">
        <v>268</v>
      </c>
      <c r="BM464" s="23" t="s">
        <v>698</v>
      </c>
    </row>
    <row r="465" s="1" customFormat="1" ht="16.5" customHeight="1">
      <c r="B465" s="45"/>
      <c r="C465" s="220" t="s">
        <v>699</v>
      </c>
      <c r="D465" s="220" t="s">
        <v>148</v>
      </c>
      <c r="E465" s="221" t="s">
        <v>700</v>
      </c>
      <c r="F465" s="222" t="s">
        <v>701</v>
      </c>
      <c r="G465" s="223" t="s">
        <v>151</v>
      </c>
      <c r="H465" s="224">
        <v>80.560000000000002</v>
      </c>
      <c r="I465" s="225"/>
      <c r="J465" s="226">
        <f>ROUND(I465*H465,2)</f>
        <v>0</v>
      </c>
      <c r="K465" s="222" t="s">
        <v>152</v>
      </c>
      <c r="L465" s="71"/>
      <c r="M465" s="227" t="s">
        <v>21</v>
      </c>
      <c r="N465" s="228" t="s">
        <v>47</v>
      </c>
      <c r="O465" s="46"/>
      <c r="P465" s="229">
        <f>O465*H465</f>
        <v>0</v>
      </c>
      <c r="Q465" s="229">
        <v>0.00029999999999999997</v>
      </c>
      <c r="R465" s="229">
        <f>Q465*H465</f>
        <v>0.024167999999999999</v>
      </c>
      <c r="S465" s="229">
        <v>0</v>
      </c>
      <c r="T465" s="230">
        <f>S465*H465</f>
        <v>0</v>
      </c>
      <c r="AR465" s="23" t="s">
        <v>268</v>
      </c>
      <c r="AT465" s="23" t="s">
        <v>148</v>
      </c>
      <c r="AU465" s="23" t="s">
        <v>86</v>
      </c>
      <c r="AY465" s="23" t="s">
        <v>145</v>
      </c>
      <c r="BE465" s="231">
        <f>IF(N465="základní",J465,0)</f>
        <v>0</v>
      </c>
      <c r="BF465" s="231">
        <f>IF(N465="snížená",J465,0)</f>
        <v>0</v>
      </c>
      <c r="BG465" s="231">
        <f>IF(N465="zákl. přenesená",J465,0)</f>
        <v>0</v>
      </c>
      <c r="BH465" s="231">
        <f>IF(N465="sníž. přenesená",J465,0)</f>
        <v>0</v>
      </c>
      <c r="BI465" s="231">
        <f>IF(N465="nulová",J465,0)</f>
        <v>0</v>
      </c>
      <c r="BJ465" s="23" t="s">
        <v>84</v>
      </c>
      <c r="BK465" s="231">
        <f>ROUND(I465*H465,2)</f>
        <v>0</v>
      </c>
      <c r="BL465" s="23" t="s">
        <v>268</v>
      </c>
      <c r="BM465" s="23" t="s">
        <v>702</v>
      </c>
    </row>
    <row r="466" s="1" customFormat="1">
      <c r="B466" s="45"/>
      <c r="C466" s="73"/>
      <c r="D466" s="234" t="s">
        <v>167</v>
      </c>
      <c r="E466" s="73"/>
      <c r="F466" s="255" t="s">
        <v>703</v>
      </c>
      <c r="G466" s="73"/>
      <c r="H466" s="73"/>
      <c r="I466" s="190"/>
      <c r="J466" s="73"/>
      <c r="K466" s="73"/>
      <c r="L466" s="71"/>
      <c r="M466" s="256"/>
      <c r="N466" s="46"/>
      <c r="O466" s="46"/>
      <c r="P466" s="46"/>
      <c r="Q466" s="46"/>
      <c r="R466" s="46"/>
      <c r="S466" s="46"/>
      <c r="T466" s="94"/>
      <c r="AT466" s="23" t="s">
        <v>167</v>
      </c>
      <c r="AU466" s="23" t="s">
        <v>86</v>
      </c>
    </row>
    <row r="467" s="11" customFormat="1">
      <c r="B467" s="232"/>
      <c r="C467" s="233"/>
      <c r="D467" s="234" t="s">
        <v>155</v>
      </c>
      <c r="E467" s="235" t="s">
        <v>21</v>
      </c>
      <c r="F467" s="236" t="s">
        <v>704</v>
      </c>
      <c r="G467" s="233"/>
      <c r="H467" s="237">
        <v>80.560000000000002</v>
      </c>
      <c r="I467" s="238"/>
      <c r="J467" s="233"/>
      <c r="K467" s="233"/>
      <c r="L467" s="239"/>
      <c r="M467" s="240"/>
      <c r="N467" s="241"/>
      <c r="O467" s="241"/>
      <c r="P467" s="241"/>
      <c r="Q467" s="241"/>
      <c r="R467" s="241"/>
      <c r="S467" s="241"/>
      <c r="T467" s="242"/>
      <c r="AT467" s="243" t="s">
        <v>155</v>
      </c>
      <c r="AU467" s="243" t="s">
        <v>86</v>
      </c>
      <c r="AV467" s="11" t="s">
        <v>86</v>
      </c>
      <c r="AW467" s="11" t="s">
        <v>39</v>
      </c>
      <c r="AX467" s="11" t="s">
        <v>76</v>
      </c>
      <c r="AY467" s="243" t="s">
        <v>145</v>
      </c>
    </row>
    <row r="468" s="12" customFormat="1">
      <c r="B468" s="244"/>
      <c r="C468" s="245"/>
      <c r="D468" s="234" t="s">
        <v>155</v>
      </c>
      <c r="E468" s="246" t="s">
        <v>21</v>
      </c>
      <c r="F468" s="247" t="s">
        <v>157</v>
      </c>
      <c r="G468" s="245"/>
      <c r="H468" s="248">
        <v>80.560000000000002</v>
      </c>
      <c r="I468" s="249"/>
      <c r="J468" s="245"/>
      <c r="K468" s="245"/>
      <c r="L468" s="250"/>
      <c r="M468" s="251"/>
      <c r="N468" s="252"/>
      <c r="O468" s="252"/>
      <c r="P468" s="252"/>
      <c r="Q468" s="252"/>
      <c r="R468" s="252"/>
      <c r="S468" s="252"/>
      <c r="T468" s="253"/>
      <c r="AT468" s="254" t="s">
        <v>155</v>
      </c>
      <c r="AU468" s="254" t="s">
        <v>86</v>
      </c>
      <c r="AV468" s="12" t="s">
        <v>153</v>
      </c>
      <c r="AW468" s="12" t="s">
        <v>39</v>
      </c>
      <c r="AX468" s="12" t="s">
        <v>84</v>
      </c>
      <c r="AY468" s="254" t="s">
        <v>145</v>
      </c>
    </row>
    <row r="469" s="1" customFormat="1" ht="25.5" customHeight="1">
      <c r="B469" s="45"/>
      <c r="C469" s="220" t="s">
        <v>705</v>
      </c>
      <c r="D469" s="220" t="s">
        <v>148</v>
      </c>
      <c r="E469" s="221" t="s">
        <v>706</v>
      </c>
      <c r="F469" s="222" t="s">
        <v>707</v>
      </c>
      <c r="G469" s="223" t="s">
        <v>151</v>
      </c>
      <c r="H469" s="224">
        <v>40.280000000000001</v>
      </c>
      <c r="I469" s="225"/>
      <c r="J469" s="226">
        <f>ROUND(I469*H469,2)</f>
        <v>0</v>
      </c>
      <c r="K469" s="222" t="s">
        <v>152</v>
      </c>
      <c r="L469" s="71"/>
      <c r="M469" s="227" t="s">
        <v>21</v>
      </c>
      <c r="N469" s="228" t="s">
        <v>47</v>
      </c>
      <c r="O469" s="46"/>
      <c r="P469" s="229">
        <f>O469*H469</f>
        <v>0</v>
      </c>
      <c r="Q469" s="229">
        <v>0.0077000000000000002</v>
      </c>
      <c r="R469" s="229">
        <f>Q469*H469</f>
        <v>0.31015600000000004</v>
      </c>
      <c r="S469" s="229">
        <v>0</v>
      </c>
      <c r="T469" s="230">
        <f>S469*H469</f>
        <v>0</v>
      </c>
      <c r="AR469" s="23" t="s">
        <v>268</v>
      </c>
      <c r="AT469" s="23" t="s">
        <v>148</v>
      </c>
      <c r="AU469" s="23" t="s">
        <v>86</v>
      </c>
      <c r="AY469" s="23" t="s">
        <v>145</v>
      </c>
      <c r="BE469" s="231">
        <f>IF(N469="základní",J469,0)</f>
        <v>0</v>
      </c>
      <c r="BF469" s="231">
        <f>IF(N469="snížená",J469,0)</f>
        <v>0</v>
      </c>
      <c r="BG469" s="231">
        <f>IF(N469="zákl. přenesená",J469,0)</f>
        <v>0</v>
      </c>
      <c r="BH469" s="231">
        <f>IF(N469="sníž. přenesená",J469,0)</f>
        <v>0</v>
      </c>
      <c r="BI469" s="231">
        <f>IF(N469="nulová",J469,0)</f>
        <v>0</v>
      </c>
      <c r="BJ469" s="23" t="s">
        <v>84</v>
      </c>
      <c r="BK469" s="231">
        <f>ROUND(I469*H469,2)</f>
        <v>0</v>
      </c>
      <c r="BL469" s="23" t="s">
        <v>268</v>
      </c>
      <c r="BM469" s="23" t="s">
        <v>708</v>
      </c>
    </row>
    <row r="470" s="1" customFormat="1">
      <c r="B470" s="45"/>
      <c r="C470" s="73"/>
      <c r="D470" s="234" t="s">
        <v>167</v>
      </c>
      <c r="E470" s="73"/>
      <c r="F470" s="255" t="s">
        <v>709</v>
      </c>
      <c r="G470" s="73"/>
      <c r="H470" s="73"/>
      <c r="I470" s="190"/>
      <c r="J470" s="73"/>
      <c r="K470" s="73"/>
      <c r="L470" s="71"/>
      <c r="M470" s="256"/>
      <c r="N470" s="46"/>
      <c r="O470" s="46"/>
      <c r="P470" s="46"/>
      <c r="Q470" s="46"/>
      <c r="R470" s="46"/>
      <c r="S470" s="46"/>
      <c r="T470" s="94"/>
      <c r="AT470" s="23" t="s">
        <v>167</v>
      </c>
      <c r="AU470" s="23" t="s">
        <v>86</v>
      </c>
    </row>
    <row r="471" s="11" customFormat="1">
      <c r="B471" s="232"/>
      <c r="C471" s="233"/>
      <c r="D471" s="234" t="s">
        <v>155</v>
      </c>
      <c r="E471" s="235" t="s">
        <v>21</v>
      </c>
      <c r="F471" s="236" t="s">
        <v>338</v>
      </c>
      <c r="G471" s="233"/>
      <c r="H471" s="237">
        <v>1.24</v>
      </c>
      <c r="I471" s="238"/>
      <c r="J471" s="233"/>
      <c r="K471" s="233"/>
      <c r="L471" s="239"/>
      <c r="M471" s="240"/>
      <c r="N471" s="241"/>
      <c r="O471" s="241"/>
      <c r="P471" s="241"/>
      <c r="Q471" s="241"/>
      <c r="R471" s="241"/>
      <c r="S471" s="241"/>
      <c r="T471" s="242"/>
      <c r="AT471" s="243" t="s">
        <v>155</v>
      </c>
      <c r="AU471" s="243" t="s">
        <v>86</v>
      </c>
      <c r="AV471" s="11" t="s">
        <v>86</v>
      </c>
      <c r="AW471" s="11" t="s">
        <v>39</v>
      </c>
      <c r="AX471" s="11" t="s">
        <v>76</v>
      </c>
      <c r="AY471" s="243" t="s">
        <v>145</v>
      </c>
    </row>
    <row r="472" s="11" customFormat="1">
      <c r="B472" s="232"/>
      <c r="C472" s="233"/>
      <c r="D472" s="234" t="s">
        <v>155</v>
      </c>
      <c r="E472" s="235" t="s">
        <v>21</v>
      </c>
      <c r="F472" s="236" t="s">
        <v>339</v>
      </c>
      <c r="G472" s="233"/>
      <c r="H472" s="237">
        <v>1.75</v>
      </c>
      <c r="I472" s="238"/>
      <c r="J472" s="233"/>
      <c r="K472" s="233"/>
      <c r="L472" s="239"/>
      <c r="M472" s="240"/>
      <c r="N472" s="241"/>
      <c r="O472" s="241"/>
      <c r="P472" s="241"/>
      <c r="Q472" s="241"/>
      <c r="R472" s="241"/>
      <c r="S472" s="241"/>
      <c r="T472" s="242"/>
      <c r="AT472" s="243" t="s">
        <v>155</v>
      </c>
      <c r="AU472" s="243" t="s">
        <v>86</v>
      </c>
      <c r="AV472" s="11" t="s">
        <v>86</v>
      </c>
      <c r="AW472" s="11" t="s">
        <v>39</v>
      </c>
      <c r="AX472" s="11" t="s">
        <v>76</v>
      </c>
      <c r="AY472" s="243" t="s">
        <v>145</v>
      </c>
    </row>
    <row r="473" s="11" customFormat="1">
      <c r="B473" s="232"/>
      <c r="C473" s="233"/>
      <c r="D473" s="234" t="s">
        <v>155</v>
      </c>
      <c r="E473" s="235" t="s">
        <v>21</v>
      </c>
      <c r="F473" s="236" t="s">
        <v>340</v>
      </c>
      <c r="G473" s="233"/>
      <c r="H473" s="237">
        <v>16.75</v>
      </c>
      <c r="I473" s="238"/>
      <c r="J473" s="233"/>
      <c r="K473" s="233"/>
      <c r="L473" s="239"/>
      <c r="M473" s="240"/>
      <c r="N473" s="241"/>
      <c r="O473" s="241"/>
      <c r="P473" s="241"/>
      <c r="Q473" s="241"/>
      <c r="R473" s="241"/>
      <c r="S473" s="241"/>
      <c r="T473" s="242"/>
      <c r="AT473" s="243" t="s">
        <v>155</v>
      </c>
      <c r="AU473" s="243" t="s">
        <v>86</v>
      </c>
      <c r="AV473" s="11" t="s">
        <v>86</v>
      </c>
      <c r="AW473" s="11" t="s">
        <v>39</v>
      </c>
      <c r="AX473" s="11" t="s">
        <v>76</v>
      </c>
      <c r="AY473" s="243" t="s">
        <v>145</v>
      </c>
    </row>
    <row r="474" s="11" customFormat="1">
      <c r="B474" s="232"/>
      <c r="C474" s="233"/>
      <c r="D474" s="234" t="s">
        <v>155</v>
      </c>
      <c r="E474" s="235" t="s">
        <v>21</v>
      </c>
      <c r="F474" s="236" t="s">
        <v>341</v>
      </c>
      <c r="G474" s="233"/>
      <c r="H474" s="237">
        <v>1.2</v>
      </c>
      <c r="I474" s="238"/>
      <c r="J474" s="233"/>
      <c r="K474" s="233"/>
      <c r="L474" s="239"/>
      <c r="M474" s="240"/>
      <c r="N474" s="241"/>
      <c r="O474" s="241"/>
      <c r="P474" s="241"/>
      <c r="Q474" s="241"/>
      <c r="R474" s="241"/>
      <c r="S474" s="241"/>
      <c r="T474" s="242"/>
      <c r="AT474" s="243" t="s">
        <v>155</v>
      </c>
      <c r="AU474" s="243" t="s">
        <v>86</v>
      </c>
      <c r="AV474" s="11" t="s">
        <v>86</v>
      </c>
      <c r="AW474" s="11" t="s">
        <v>39</v>
      </c>
      <c r="AX474" s="11" t="s">
        <v>76</v>
      </c>
      <c r="AY474" s="243" t="s">
        <v>145</v>
      </c>
    </row>
    <row r="475" s="11" customFormat="1">
      <c r="B475" s="232"/>
      <c r="C475" s="233"/>
      <c r="D475" s="234" t="s">
        <v>155</v>
      </c>
      <c r="E475" s="235" t="s">
        <v>21</v>
      </c>
      <c r="F475" s="236" t="s">
        <v>342</v>
      </c>
      <c r="G475" s="233"/>
      <c r="H475" s="237">
        <v>1.28</v>
      </c>
      <c r="I475" s="238"/>
      <c r="J475" s="233"/>
      <c r="K475" s="233"/>
      <c r="L475" s="239"/>
      <c r="M475" s="240"/>
      <c r="N475" s="241"/>
      <c r="O475" s="241"/>
      <c r="P475" s="241"/>
      <c r="Q475" s="241"/>
      <c r="R475" s="241"/>
      <c r="S475" s="241"/>
      <c r="T475" s="242"/>
      <c r="AT475" s="243" t="s">
        <v>155</v>
      </c>
      <c r="AU475" s="243" t="s">
        <v>86</v>
      </c>
      <c r="AV475" s="11" t="s">
        <v>86</v>
      </c>
      <c r="AW475" s="11" t="s">
        <v>39</v>
      </c>
      <c r="AX475" s="11" t="s">
        <v>76</v>
      </c>
      <c r="AY475" s="243" t="s">
        <v>145</v>
      </c>
    </row>
    <row r="476" s="11" customFormat="1">
      <c r="B476" s="232"/>
      <c r="C476" s="233"/>
      <c r="D476" s="234" t="s">
        <v>155</v>
      </c>
      <c r="E476" s="235" t="s">
        <v>21</v>
      </c>
      <c r="F476" s="236" t="s">
        <v>343</v>
      </c>
      <c r="G476" s="233"/>
      <c r="H476" s="237">
        <v>13.17</v>
      </c>
      <c r="I476" s="238"/>
      <c r="J476" s="233"/>
      <c r="K476" s="233"/>
      <c r="L476" s="239"/>
      <c r="M476" s="240"/>
      <c r="N476" s="241"/>
      <c r="O476" s="241"/>
      <c r="P476" s="241"/>
      <c r="Q476" s="241"/>
      <c r="R476" s="241"/>
      <c r="S476" s="241"/>
      <c r="T476" s="242"/>
      <c r="AT476" s="243" t="s">
        <v>155</v>
      </c>
      <c r="AU476" s="243" t="s">
        <v>86</v>
      </c>
      <c r="AV476" s="11" t="s">
        <v>86</v>
      </c>
      <c r="AW476" s="11" t="s">
        <v>39</v>
      </c>
      <c r="AX476" s="11" t="s">
        <v>76</v>
      </c>
      <c r="AY476" s="243" t="s">
        <v>145</v>
      </c>
    </row>
    <row r="477" s="11" customFormat="1">
      <c r="B477" s="232"/>
      <c r="C477" s="233"/>
      <c r="D477" s="234" t="s">
        <v>155</v>
      </c>
      <c r="E477" s="235" t="s">
        <v>21</v>
      </c>
      <c r="F477" s="236" t="s">
        <v>344</v>
      </c>
      <c r="G477" s="233"/>
      <c r="H477" s="237">
        <v>1.19</v>
      </c>
      <c r="I477" s="238"/>
      <c r="J477" s="233"/>
      <c r="K477" s="233"/>
      <c r="L477" s="239"/>
      <c r="M477" s="240"/>
      <c r="N477" s="241"/>
      <c r="O477" s="241"/>
      <c r="P477" s="241"/>
      <c r="Q477" s="241"/>
      <c r="R477" s="241"/>
      <c r="S477" s="241"/>
      <c r="T477" s="242"/>
      <c r="AT477" s="243" t="s">
        <v>155</v>
      </c>
      <c r="AU477" s="243" t="s">
        <v>86</v>
      </c>
      <c r="AV477" s="11" t="s">
        <v>86</v>
      </c>
      <c r="AW477" s="11" t="s">
        <v>39</v>
      </c>
      <c r="AX477" s="11" t="s">
        <v>76</v>
      </c>
      <c r="AY477" s="243" t="s">
        <v>145</v>
      </c>
    </row>
    <row r="478" s="11" customFormat="1">
      <c r="B478" s="232"/>
      <c r="C478" s="233"/>
      <c r="D478" s="234" t="s">
        <v>155</v>
      </c>
      <c r="E478" s="235" t="s">
        <v>21</v>
      </c>
      <c r="F478" s="236" t="s">
        <v>345</v>
      </c>
      <c r="G478" s="233"/>
      <c r="H478" s="237">
        <v>3.7000000000000002</v>
      </c>
      <c r="I478" s="238"/>
      <c r="J478" s="233"/>
      <c r="K478" s="233"/>
      <c r="L478" s="239"/>
      <c r="M478" s="240"/>
      <c r="N478" s="241"/>
      <c r="O478" s="241"/>
      <c r="P478" s="241"/>
      <c r="Q478" s="241"/>
      <c r="R478" s="241"/>
      <c r="S478" s="241"/>
      <c r="T478" s="242"/>
      <c r="AT478" s="243" t="s">
        <v>155</v>
      </c>
      <c r="AU478" s="243" t="s">
        <v>86</v>
      </c>
      <c r="AV478" s="11" t="s">
        <v>86</v>
      </c>
      <c r="AW478" s="11" t="s">
        <v>39</v>
      </c>
      <c r="AX478" s="11" t="s">
        <v>76</v>
      </c>
      <c r="AY478" s="243" t="s">
        <v>145</v>
      </c>
    </row>
    <row r="479" s="12" customFormat="1">
      <c r="B479" s="244"/>
      <c r="C479" s="245"/>
      <c r="D479" s="234" t="s">
        <v>155</v>
      </c>
      <c r="E479" s="246" t="s">
        <v>21</v>
      </c>
      <c r="F479" s="247" t="s">
        <v>157</v>
      </c>
      <c r="G479" s="245"/>
      <c r="H479" s="248">
        <v>40.280000000000001</v>
      </c>
      <c r="I479" s="249"/>
      <c r="J479" s="245"/>
      <c r="K479" s="245"/>
      <c r="L479" s="250"/>
      <c r="M479" s="251"/>
      <c r="N479" s="252"/>
      <c r="O479" s="252"/>
      <c r="P479" s="252"/>
      <c r="Q479" s="252"/>
      <c r="R479" s="252"/>
      <c r="S479" s="252"/>
      <c r="T479" s="253"/>
      <c r="AT479" s="254" t="s">
        <v>155</v>
      </c>
      <c r="AU479" s="254" t="s">
        <v>86</v>
      </c>
      <c r="AV479" s="12" t="s">
        <v>153</v>
      </c>
      <c r="AW479" s="12" t="s">
        <v>39</v>
      </c>
      <c r="AX479" s="12" t="s">
        <v>84</v>
      </c>
      <c r="AY479" s="254" t="s">
        <v>145</v>
      </c>
    </row>
    <row r="480" s="1" customFormat="1" ht="25.5" customHeight="1">
      <c r="B480" s="45"/>
      <c r="C480" s="220" t="s">
        <v>710</v>
      </c>
      <c r="D480" s="220" t="s">
        <v>148</v>
      </c>
      <c r="E480" s="221" t="s">
        <v>711</v>
      </c>
      <c r="F480" s="222" t="s">
        <v>712</v>
      </c>
      <c r="G480" s="223" t="s">
        <v>151</v>
      </c>
      <c r="H480" s="224">
        <v>241.68000000000001</v>
      </c>
      <c r="I480" s="225"/>
      <c r="J480" s="226">
        <f>ROUND(I480*H480,2)</f>
        <v>0</v>
      </c>
      <c r="K480" s="222" t="s">
        <v>152</v>
      </c>
      <c r="L480" s="71"/>
      <c r="M480" s="227" t="s">
        <v>21</v>
      </c>
      <c r="N480" s="228" t="s">
        <v>47</v>
      </c>
      <c r="O480" s="46"/>
      <c r="P480" s="229">
        <f>O480*H480</f>
        <v>0</v>
      </c>
      <c r="Q480" s="229">
        <v>0.0019300000000000001</v>
      </c>
      <c r="R480" s="229">
        <f>Q480*H480</f>
        <v>0.46644240000000003</v>
      </c>
      <c r="S480" s="229">
        <v>0</v>
      </c>
      <c r="T480" s="230">
        <f>S480*H480</f>
        <v>0</v>
      </c>
      <c r="AR480" s="23" t="s">
        <v>268</v>
      </c>
      <c r="AT480" s="23" t="s">
        <v>148</v>
      </c>
      <c r="AU480" s="23" t="s">
        <v>86</v>
      </c>
      <c r="AY480" s="23" t="s">
        <v>145</v>
      </c>
      <c r="BE480" s="231">
        <f>IF(N480="základní",J480,0)</f>
        <v>0</v>
      </c>
      <c r="BF480" s="231">
        <f>IF(N480="snížená",J480,0)</f>
        <v>0</v>
      </c>
      <c r="BG480" s="231">
        <f>IF(N480="zákl. přenesená",J480,0)</f>
        <v>0</v>
      </c>
      <c r="BH480" s="231">
        <f>IF(N480="sníž. přenesená",J480,0)</f>
        <v>0</v>
      </c>
      <c r="BI480" s="231">
        <f>IF(N480="nulová",J480,0)</f>
        <v>0</v>
      </c>
      <c r="BJ480" s="23" t="s">
        <v>84</v>
      </c>
      <c r="BK480" s="231">
        <f>ROUND(I480*H480,2)</f>
        <v>0</v>
      </c>
      <c r="BL480" s="23" t="s">
        <v>268</v>
      </c>
      <c r="BM480" s="23" t="s">
        <v>713</v>
      </c>
    </row>
    <row r="481" s="1" customFormat="1">
      <c r="B481" s="45"/>
      <c r="C481" s="73"/>
      <c r="D481" s="234" t="s">
        <v>167</v>
      </c>
      <c r="E481" s="73"/>
      <c r="F481" s="255" t="s">
        <v>709</v>
      </c>
      <c r="G481" s="73"/>
      <c r="H481" s="73"/>
      <c r="I481" s="190"/>
      <c r="J481" s="73"/>
      <c r="K481" s="73"/>
      <c r="L481" s="71"/>
      <c r="M481" s="256"/>
      <c r="N481" s="46"/>
      <c r="O481" s="46"/>
      <c r="P481" s="46"/>
      <c r="Q481" s="46"/>
      <c r="R481" s="46"/>
      <c r="S481" s="46"/>
      <c r="T481" s="94"/>
      <c r="AT481" s="23" t="s">
        <v>167</v>
      </c>
      <c r="AU481" s="23" t="s">
        <v>86</v>
      </c>
    </row>
    <row r="482" s="11" customFormat="1">
      <c r="B482" s="232"/>
      <c r="C482" s="233"/>
      <c r="D482" s="234" t="s">
        <v>155</v>
      </c>
      <c r="E482" s="233"/>
      <c r="F482" s="236" t="s">
        <v>714</v>
      </c>
      <c r="G482" s="233"/>
      <c r="H482" s="237">
        <v>241.68000000000001</v>
      </c>
      <c r="I482" s="238"/>
      <c r="J482" s="233"/>
      <c r="K482" s="233"/>
      <c r="L482" s="239"/>
      <c r="M482" s="240"/>
      <c r="N482" s="241"/>
      <c r="O482" s="241"/>
      <c r="P482" s="241"/>
      <c r="Q482" s="241"/>
      <c r="R482" s="241"/>
      <c r="S482" s="241"/>
      <c r="T482" s="242"/>
      <c r="AT482" s="243" t="s">
        <v>155</v>
      </c>
      <c r="AU482" s="243" t="s">
        <v>86</v>
      </c>
      <c r="AV482" s="11" t="s">
        <v>86</v>
      </c>
      <c r="AW482" s="11" t="s">
        <v>6</v>
      </c>
      <c r="AX482" s="11" t="s">
        <v>84</v>
      </c>
      <c r="AY482" s="243" t="s">
        <v>145</v>
      </c>
    </row>
    <row r="483" s="1" customFormat="1" ht="38.25" customHeight="1">
      <c r="B483" s="45"/>
      <c r="C483" s="220" t="s">
        <v>715</v>
      </c>
      <c r="D483" s="220" t="s">
        <v>148</v>
      </c>
      <c r="E483" s="221" t="s">
        <v>716</v>
      </c>
      <c r="F483" s="222" t="s">
        <v>717</v>
      </c>
      <c r="G483" s="223" t="s">
        <v>305</v>
      </c>
      <c r="H483" s="224">
        <v>1.732</v>
      </c>
      <c r="I483" s="225"/>
      <c r="J483" s="226">
        <f>ROUND(I483*H483,2)</f>
        <v>0</v>
      </c>
      <c r="K483" s="222" t="s">
        <v>152</v>
      </c>
      <c r="L483" s="71"/>
      <c r="M483" s="227" t="s">
        <v>21</v>
      </c>
      <c r="N483" s="228" t="s">
        <v>47</v>
      </c>
      <c r="O483" s="46"/>
      <c r="P483" s="229">
        <f>O483*H483</f>
        <v>0</v>
      </c>
      <c r="Q483" s="229">
        <v>0</v>
      </c>
      <c r="R483" s="229">
        <f>Q483*H483</f>
        <v>0</v>
      </c>
      <c r="S483" s="229">
        <v>0</v>
      </c>
      <c r="T483" s="230">
        <f>S483*H483</f>
        <v>0</v>
      </c>
      <c r="AR483" s="23" t="s">
        <v>268</v>
      </c>
      <c r="AT483" s="23" t="s">
        <v>148</v>
      </c>
      <c r="AU483" s="23" t="s">
        <v>86</v>
      </c>
      <c r="AY483" s="23" t="s">
        <v>145</v>
      </c>
      <c r="BE483" s="231">
        <f>IF(N483="základní",J483,0)</f>
        <v>0</v>
      </c>
      <c r="BF483" s="231">
        <f>IF(N483="snížená",J483,0)</f>
        <v>0</v>
      </c>
      <c r="BG483" s="231">
        <f>IF(N483="zákl. přenesená",J483,0)</f>
        <v>0</v>
      </c>
      <c r="BH483" s="231">
        <f>IF(N483="sníž. přenesená",J483,0)</f>
        <v>0</v>
      </c>
      <c r="BI483" s="231">
        <f>IF(N483="nulová",J483,0)</f>
        <v>0</v>
      </c>
      <c r="BJ483" s="23" t="s">
        <v>84</v>
      </c>
      <c r="BK483" s="231">
        <f>ROUND(I483*H483,2)</f>
        <v>0</v>
      </c>
      <c r="BL483" s="23" t="s">
        <v>268</v>
      </c>
      <c r="BM483" s="23" t="s">
        <v>718</v>
      </c>
    </row>
    <row r="484" s="1" customFormat="1">
      <c r="B484" s="45"/>
      <c r="C484" s="73"/>
      <c r="D484" s="234" t="s">
        <v>167</v>
      </c>
      <c r="E484" s="73"/>
      <c r="F484" s="255" t="s">
        <v>357</v>
      </c>
      <c r="G484" s="73"/>
      <c r="H484" s="73"/>
      <c r="I484" s="190"/>
      <c r="J484" s="73"/>
      <c r="K484" s="73"/>
      <c r="L484" s="71"/>
      <c r="M484" s="256"/>
      <c r="N484" s="46"/>
      <c r="O484" s="46"/>
      <c r="P484" s="46"/>
      <c r="Q484" s="46"/>
      <c r="R484" s="46"/>
      <c r="S484" s="46"/>
      <c r="T484" s="94"/>
      <c r="AT484" s="23" t="s">
        <v>167</v>
      </c>
      <c r="AU484" s="23" t="s">
        <v>86</v>
      </c>
    </row>
    <row r="485" s="10" customFormat="1" ht="29.88" customHeight="1">
      <c r="B485" s="204"/>
      <c r="C485" s="205"/>
      <c r="D485" s="206" t="s">
        <v>75</v>
      </c>
      <c r="E485" s="218" t="s">
        <v>719</v>
      </c>
      <c r="F485" s="218" t="s">
        <v>720</v>
      </c>
      <c r="G485" s="205"/>
      <c r="H485" s="205"/>
      <c r="I485" s="208"/>
      <c r="J485" s="219">
        <f>BK485</f>
        <v>0</v>
      </c>
      <c r="K485" s="205"/>
      <c r="L485" s="210"/>
      <c r="M485" s="211"/>
      <c r="N485" s="212"/>
      <c r="O485" s="212"/>
      <c r="P485" s="213">
        <f>SUM(P486:P528)</f>
        <v>0</v>
      </c>
      <c r="Q485" s="212"/>
      <c r="R485" s="213">
        <f>SUM(R486:R528)</f>
        <v>1.4281181400000003</v>
      </c>
      <c r="S485" s="212"/>
      <c r="T485" s="214">
        <f>SUM(T486:T528)</f>
        <v>0.25701900000000005</v>
      </c>
      <c r="AR485" s="215" t="s">
        <v>86</v>
      </c>
      <c r="AT485" s="216" t="s">
        <v>75</v>
      </c>
      <c r="AU485" s="216" t="s">
        <v>84</v>
      </c>
      <c r="AY485" s="215" t="s">
        <v>145</v>
      </c>
      <c r="BK485" s="217">
        <f>SUM(BK486:BK528)</f>
        <v>0</v>
      </c>
    </row>
    <row r="486" s="1" customFormat="1" ht="25.5" customHeight="1">
      <c r="B486" s="45"/>
      <c r="C486" s="220" t="s">
        <v>721</v>
      </c>
      <c r="D486" s="220" t="s">
        <v>148</v>
      </c>
      <c r="E486" s="221" t="s">
        <v>722</v>
      </c>
      <c r="F486" s="222" t="s">
        <v>723</v>
      </c>
      <c r="G486" s="223" t="s">
        <v>151</v>
      </c>
      <c r="H486" s="224">
        <v>80.153000000000006</v>
      </c>
      <c r="I486" s="225"/>
      <c r="J486" s="226">
        <f>ROUND(I486*H486,2)</f>
        <v>0</v>
      </c>
      <c r="K486" s="222" t="s">
        <v>152</v>
      </c>
      <c r="L486" s="71"/>
      <c r="M486" s="227" t="s">
        <v>21</v>
      </c>
      <c r="N486" s="228" t="s">
        <v>47</v>
      </c>
      <c r="O486" s="46"/>
      <c r="P486" s="229">
        <f>O486*H486</f>
        <v>0</v>
      </c>
      <c r="Q486" s="229">
        <v>3.0000000000000001E-05</v>
      </c>
      <c r="R486" s="229">
        <f>Q486*H486</f>
        <v>0.0024045900000000003</v>
      </c>
      <c r="S486" s="229">
        <v>0</v>
      </c>
      <c r="T486" s="230">
        <f>S486*H486</f>
        <v>0</v>
      </c>
      <c r="AR486" s="23" t="s">
        <v>268</v>
      </c>
      <c r="AT486" s="23" t="s">
        <v>148</v>
      </c>
      <c r="AU486" s="23" t="s">
        <v>86</v>
      </c>
      <c r="AY486" s="23" t="s">
        <v>145</v>
      </c>
      <c r="BE486" s="231">
        <f>IF(N486="základní",J486,0)</f>
        <v>0</v>
      </c>
      <c r="BF486" s="231">
        <f>IF(N486="snížená",J486,0)</f>
        <v>0</v>
      </c>
      <c r="BG486" s="231">
        <f>IF(N486="zákl. přenesená",J486,0)</f>
        <v>0</v>
      </c>
      <c r="BH486" s="231">
        <f>IF(N486="sníž. přenesená",J486,0)</f>
        <v>0</v>
      </c>
      <c r="BI486" s="231">
        <f>IF(N486="nulová",J486,0)</f>
        <v>0</v>
      </c>
      <c r="BJ486" s="23" t="s">
        <v>84</v>
      </c>
      <c r="BK486" s="231">
        <f>ROUND(I486*H486,2)</f>
        <v>0</v>
      </c>
      <c r="BL486" s="23" t="s">
        <v>268</v>
      </c>
      <c r="BM486" s="23" t="s">
        <v>724</v>
      </c>
    </row>
    <row r="487" s="1" customFormat="1">
      <c r="B487" s="45"/>
      <c r="C487" s="73"/>
      <c r="D487" s="234" t="s">
        <v>167</v>
      </c>
      <c r="E487" s="73"/>
      <c r="F487" s="255" t="s">
        <v>725</v>
      </c>
      <c r="G487" s="73"/>
      <c r="H487" s="73"/>
      <c r="I487" s="190"/>
      <c r="J487" s="73"/>
      <c r="K487" s="73"/>
      <c r="L487" s="71"/>
      <c r="M487" s="256"/>
      <c r="N487" s="46"/>
      <c r="O487" s="46"/>
      <c r="P487" s="46"/>
      <c r="Q487" s="46"/>
      <c r="R487" s="46"/>
      <c r="S487" s="46"/>
      <c r="T487" s="94"/>
      <c r="AT487" s="23" t="s">
        <v>167</v>
      </c>
      <c r="AU487" s="23" t="s">
        <v>86</v>
      </c>
    </row>
    <row r="488" s="1" customFormat="1" ht="25.5" customHeight="1">
      <c r="B488" s="45"/>
      <c r="C488" s="220" t="s">
        <v>726</v>
      </c>
      <c r="D488" s="220" t="s">
        <v>148</v>
      </c>
      <c r="E488" s="221" t="s">
        <v>727</v>
      </c>
      <c r="F488" s="222" t="s">
        <v>728</v>
      </c>
      <c r="G488" s="223" t="s">
        <v>151</v>
      </c>
      <c r="H488" s="224">
        <v>80.153000000000006</v>
      </c>
      <c r="I488" s="225"/>
      <c r="J488" s="226">
        <f>ROUND(I488*H488,2)</f>
        <v>0</v>
      </c>
      <c r="K488" s="222" t="s">
        <v>152</v>
      </c>
      <c r="L488" s="71"/>
      <c r="M488" s="227" t="s">
        <v>21</v>
      </c>
      <c r="N488" s="228" t="s">
        <v>47</v>
      </c>
      <c r="O488" s="46"/>
      <c r="P488" s="229">
        <f>O488*H488</f>
        <v>0</v>
      </c>
      <c r="Q488" s="229">
        <v>0.014999999999999999</v>
      </c>
      <c r="R488" s="229">
        <f>Q488*H488</f>
        <v>1.2022950000000001</v>
      </c>
      <c r="S488" s="229">
        <v>0</v>
      </c>
      <c r="T488" s="230">
        <f>S488*H488</f>
        <v>0</v>
      </c>
      <c r="AR488" s="23" t="s">
        <v>268</v>
      </c>
      <c r="AT488" s="23" t="s">
        <v>148</v>
      </c>
      <c r="AU488" s="23" t="s">
        <v>86</v>
      </c>
      <c r="AY488" s="23" t="s">
        <v>145</v>
      </c>
      <c r="BE488" s="231">
        <f>IF(N488="základní",J488,0)</f>
        <v>0</v>
      </c>
      <c r="BF488" s="231">
        <f>IF(N488="snížená",J488,0)</f>
        <v>0</v>
      </c>
      <c r="BG488" s="231">
        <f>IF(N488="zákl. přenesená",J488,0)</f>
        <v>0</v>
      </c>
      <c r="BH488" s="231">
        <f>IF(N488="sníž. přenesená",J488,0)</f>
        <v>0</v>
      </c>
      <c r="BI488" s="231">
        <f>IF(N488="nulová",J488,0)</f>
        <v>0</v>
      </c>
      <c r="BJ488" s="23" t="s">
        <v>84</v>
      </c>
      <c r="BK488" s="231">
        <f>ROUND(I488*H488,2)</f>
        <v>0</v>
      </c>
      <c r="BL488" s="23" t="s">
        <v>268</v>
      </c>
      <c r="BM488" s="23" t="s">
        <v>729</v>
      </c>
    </row>
    <row r="489" s="1" customFormat="1">
      <c r="B489" s="45"/>
      <c r="C489" s="73"/>
      <c r="D489" s="234" t="s">
        <v>167</v>
      </c>
      <c r="E489" s="73"/>
      <c r="F489" s="255" t="s">
        <v>725</v>
      </c>
      <c r="G489" s="73"/>
      <c r="H489" s="73"/>
      <c r="I489" s="190"/>
      <c r="J489" s="73"/>
      <c r="K489" s="73"/>
      <c r="L489" s="71"/>
      <c r="M489" s="256"/>
      <c r="N489" s="46"/>
      <c r="O489" s="46"/>
      <c r="P489" s="46"/>
      <c r="Q489" s="46"/>
      <c r="R489" s="46"/>
      <c r="S489" s="46"/>
      <c r="T489" s="94"/>
      <c r="AT489" s="23" t="s">
        <v>167</v>
      </c>
      <c r="AU489" s="23" t="s">
        <v>86</v>
      </c>
    </row>
    <row r="490" s="11" customFormat="1">
      <c r="B490" s="232"/>
      <c r="C490" s="233"/>
      <c r="D490" s="234" t="s">
        <v>155</v>
      </c>
      <c r="E490" s="235" t="s">
        <v>21</v>
      </c>
      <c r="F490" s="236" t="s">
        <v>730</v>
      </c>
      <c r="G490" s="233"/>
      <c r="H490" s="237">
        <v>20.25</v>
      </c>
      <c r="I490" s="238"/>
      <c r="J490" s="233"/>
      <c r="K490" s="233"/>
      <c r="L490" s="239"/>
      <c r="M490" s="240"/>
      <c r="N490" s="241"/>
      <c r="O490" s="241"/>
      <c r="P490" s="241"/>
      <c r="Q490" s="241"/>
      <c r="R490" s="241"/>
      <c r="S490" s="241"/>
      <c r="T490" s="242"/>
      <c r="AT490" s="243" t="s">
        <v>155</v>
      </c>
      <c r="AU490" s="243" t="s">
        <v>86</v>
      </c>
      <c r="AV490" s="11" t="s">
        <v>86</v>
      </c>
      <c r="AW490" s="11" t="s">
        <v>39</v>
      </c>
      <c r="AX490" s="11" t="s">
        <v>76</v>
      </c>
      <c r="AY490" s="243" t="s">
        <v>145</v>
      </c>
    </row>
    <row r="491" s="11" customFormat="1">
      <c r="B491" s="232"/>
      <c r="C491" s="233"/>
      <c r="D491" s="234" t="s">
        <v>155</v>
      </c>
      <c r="E491" s="235" t="s">
        <v>21</v>
      </c>
      <c r="F491" s="236" t="s">
        <v>731</v>
      </c>
      <c r="G491" s="233"/>
      <c r="H491" s="237">
        <v>59.902999999999999</v>
      </c>
      <c r="I491" s="238"/>
      <c r="J491" s="233"/>
      <c r="K491" s="233"/>
      <c r="L491" s="239"/>
      <c r="M491" s="240"/>
      <c r="N491" s="241"/>
      <c r="O491" s="241"/>
      <c r="P491" s="241"/>
      <c r="Q491" s="241"/>
      <c r="R491" s="241"/>
      <c r="S491" s="241"/>
      <c r="T491" s="242"/>
      <c r="AT491" s="243" t="s">
        <v>155</v>
      </c>
      <c r="AU491" s="243" t="s">
        <v>86</v>
      </c>
      <c r="AV491" s="11" t="s">
        <v>86</v>
      </c>
      <c r="AW491" s="11" t="s">
        <v>39</v>
      </c>
      <c r="AX491" s="11" t="s">
        <v>76</v>
      </c>
      <c r="AY491" s="243" t="s">
        <v>145</v>
      </c>
    </row>
    <row r="492" s="12" customFormat="1">
      <c r="B492" s="244"/>
      <c r="C492" s="245"/>
      <c r="D492" s="234" t="s">
        <v>155</v>
      </c>
      <c r="E492" s="246" t="s">
        <v>21</v>
      </c>
      <c r="F492" s="247" t="s">
        <v>157</v>
      </c>
      <c r="G492" s="245"/>
      <c r="H492" s="248">
        <v>80.153000000000006</v>
      </c>
      <c r="I492" s="249"/>
      <c r="J492" s="245"/>
      <c r="K492" s="245"/>
      <c r="L492" s="250"/>
      <c r="M492" s="251"/>
      <c r="N492" s="252"/>
      <c r="O492" s="252"/>
      <c r="P492" s="252"/>
      <c r="Q492" s="252"/>
      <c r="R492" s="252"/>
      <c r="S492" s="252"/>
      <c r="T492" s="253"/>
      <c r="AT492" s="254" t="s">
        <v>155</v>
      </c>
      <c r="AU492" s="254" t="s">
        <v>86</v>
      </c>
      <c r="AV492" s="12" t="s">
        <v>153</v>
      </c>
      <c r="AW492" s="12" t="s">
        <v>39</v>
      </c>
      <c r="AX492" s="12" t="s">
        <v>84</v>
      </c>
      <c r="AY492" s="254" t="s">
        <v>145</v>
      </c>
    </row>
    <row r="493" s="1" customFormat="1" ht="16.5" customHeight="1">
      <c r="B493" s="45"/>
      <c r="C493" s="220" t="s">
        <v>732</v>
      </c>
      <c r="D493" s="220" t="s">
        <v>148</v>
      </c>
      <c r="E493" s="221" t="s">
        <v>733</v>
      </c>
      <c r="F493" s="222" t="s">
        <v>734</v>
      </c>
      <c r="G493" s="223" t="s">
        <v>151</v>
      </c>
      <c r="H493" s="224">
        <v>80.153000000000006</v>
      </c>
      <c r="I493" s="225"/>
      <c r="J493" s="226">
        <f>ROUND(I493*H493,2)</f>
        <v>0</v>
      </c>
      <c r="K493" s="222" t="s">
        <v>152</v>
      </c>
      <c r="L493" s="71"/>
      <c r="M493" s="227" t="s">
        <v>21</v>
      </c>
      <c r="N493" s="228" t="s">
        <v>47</v>
      </c>
      <c r="O493" s="46"/>
      <c r="P493" s="229">
        <f>O493*H493</f>
        <v>0</v>
      </c>
      <c r="Q493" s="229">
        <v>0</v>
      </c>
      <c r="R493" s="229">
        <f>Q493*H493</f>
        <v>0</v>
      </c>
      <c r="S493" s="229">
        <v>0.0030000000000000001</v>
      </c>
      <c r="T493" s="230">
        <f>S493*H493</f>
        <v>0.24045900000000003</v>
      </c>
      <c r="AR493" s="23" t="s">
        <v>268</v>
      </c>
      <c r="AT493" s="23" t="s">
        <v>148</v>
      </c>
      <c r="AU493" s="23" t="s">
        <v>86</v>
      </c>
      <c r="AY493" s="23" t="s">
        <v>145</v>
      </c>
      <c r="BE493" s="231">
        <f>IF(N493="základní",J493,0)</f>
        <v>0</v>
      </c>
      <c r="BF493" s="231">
        <f>IF(N493="snížená",J493,0)</f>
        <v>0</v>
      </c>
      <c r="BG493" s="231">
        <f>IF(N493="zákl. přenesená",J493,0)</f>
        <v>0</v>
      </c>
      <c r="BH493" s="231">
        <f>IF(N493="sníž. přenesená",J493,0)</f>
        <v>0</v>
      </c>
      <c r="BI493" s="231">
        <f>IF(N493="nulová",J493,0)</f>
        <v>0</v>
      </c>
      <c r="BJ493" s="23" t="s">
        <v>84</v>
      </c>
      <c r="BK493" s="231">
        <f>ROUND(I493*H493,2)</f>
        <v>0</v>
      </c>
      <c r="BL493" s="23" t="s">
        <v>268</v>
      </c>
      <c r="BM493" s="23" t="s">
        <v>735</v>
      </c>
    </row>
    <row r="494" s="11" customFormat="1">
      <c r="B494" s="232"/>
      <c r="C494" s="233"/>
      <c r="D494" s="234" t="s">
        <v>155</v>
      </c>
      <c r="E494" s="235" t="s">
        <v>21</v>
      </c>
      <c r="F494" s="236" t="s">
        <v>730</v>
      </c>
      <c r="G494" s="233"/>
      <c r="H494" s="237">
        <v>20.25</v>
      </c>
      <c r="I494" s="238"/>
      <c r="J494" s="233"/>
      <c r="K494" s="233"/>
      <c r="L494" s="239"/>
      <c r="M494" s="240"/>
      <c r="N494" s="241"/>
      <c r="O494" s="241"/>
      <c r="P494" s="241"/>
      <c r="Q494" s="241"/>
      <c r="R494" s="241"/>
      <c r="S494" s="241"/>
      <c r="T494" s="242"/>
      <c r="AT494" s="243" t="s">
        <v>155</v>
      </c>
      <c r="AU494" s="243" t="s">
        <v>86</v>
      </c>
      <c r="AV494" s="11" t="s">
        <v>86</v>
      </c>
      <c r="AW494" s="11" t="s">
        <v>39</v>
      </c>
      <c r="AX494" s="11" t="s">
        <v>76</v>
      </c>
      <c r="AY494" s="243" t="s">
        <v>145</v>
      </c>
    </row>
    <row r="495" s="11" customFormat="1">
      <c r="B495" s="232"/>
      <c r="C495" s="233"/>
      <c r="D495" s="234" t="s">
        <v>155</v>
      </c>
      <c r="E495" s="235" t="s">
        <v>21</v>
      </c>
      <c r="F495" s="236" t="s">
        <v>731</v>
      </c>
      <c r="G495" s="233"/>
      <c r="H495" s="237">
        <v>59.902999999999999</v>
      </c>
      <c r="I495" s="238"/>
      <c r="J495" s="233"/>
      <c r="K495" s="233"/>
      <c r="L495" s="239"/>
      <c r="M495" s="240"/>
      <c r="N495" s="241"/>
      <c r="O495" s="241"/>
      <c r="P495" s="241"/>
      <c r="Q495" s="241"/>
      <c r="R495" s="241"/>
      <c r="S495" s="241"/>
      <c r="T495" s="242"/>
      <c r="AT495" s="243" t="s">
        <v>155</v>
      </c>
      <c r="AU495" s="243" t="s">
        <v>86</v>
      </c>
      <c r="AV495" s="11" t="s">
        <v>86</v>
      </c>
      <c r="AW495" s="11" t="s">
        <v>39</v>
      </c>
      <c r="AX495" s="11" t="s">
        <v>76</v>
      </c>
      <c r="AY495" s="243" t="s">
        <v>145</v>
      </c>
    </row>
    <row r="496" s="12" customFormat="1">
      <c r="B496" s="244"/>
      <c r="C496" s="245"/>
      <c r="D496" s="234" t="s">
        <v>155</v>
      </c>
      <c r="E496" s="246" t="s">
        <v>21</v>
      </c>
      <c r="F496" s="247" t="s">
        <v>157</v>
      </c>
      <c r="G496" s="245"/>
      <c r="H496" s="248">
        <v>80.153000000000006</v>
      </c>
      <c r="I496" s="249"/>
      <c r="J496" s="245"/>
      <c r="K496" s="245"/>
      <c r="L496" s="250"/>
      <c r="M496" s="251"/>
      <c r="N496" s="252"/>
      <c r="O496" s="252"/>
      <c r="P496" s="252"/>
      <c r="Q496" s="252"/>
      <c r="R496" s="252"/>
      <c r="S496" s="252"/>
      <c r="T496" s="253"/>
      <c r="AT496" s="254" t="s">
        <v>155</v>
      </c>
      <c r="AU496" s="254" t="s">
        <v>86</v>
      </c>
      <c r="AV496" s="12" t="s">
        <v>153</v>
      </c>
      <c r="AW496" s="12" t="s">
        <v>39</v>
      </c>
      <c r="AX496" s="12" t="s">
        <v>84</v>
      </c>
      <c r="AY496" s="254" t="s">
        <v>145</v>
      </c>
    </row>
    <row r="497" s="1" customFormat="1" ht="25.5" customHeight="1">
      <c r="B497" s="45"/>
      <c r="C497" s="220" t="s">
        <v>736</v>
      </c>
      <c r="D497" s="220" t="s">
        <v>148</v>
      </c>
      <c r="E497" s="221" t="s">
        <v>737</v>
      </c>
      <c r="F497" s="222" t="s">
        <v>738</v>
      </c>
      <c r="G497" s="223" t="s">
        <v>151</v>
      </c>
      <c r="H497" s="224">
        <v>59.902999999999999</v>
      </c>
      <c r="I497" s="225"/>
      <c r="J497" s="226">
        <f>ROUND(I497*H497,2)</f>
        <v>0</v>
      </c>
      <c r="K497" s="222" t="s">
        <v>152</v>
      </c>
      <c r="L497" s="71"/>
      <c r="M497" s="227" t="s">
        <v>21</v>
      </c>
      <c r="N497" s="228" t="s">
        <v>47</v>
      </c>
      <c r="O497" s="46"/>
      <c r="P497" s="229">
        <f>O497*H497</f>
        <v>0</v>
      </c>
      <c r="Q497" s="229">
        <v>0</v>
      </c>
      <c r="R497" s="229">
        <f>Q497*H497</f>
        <v>0</v>
      </c>
      <c r="S497" s="229">
        <v>0</v>
      </c>
      <c r="T497" s="230">
        <f>S497*H497</f>
        <v>0</v>
      </c>
      <c r="AR497" s="23" t="s">
        <v>268</v>
      </c>
      <c r="AT497" s="23" t="s">
        <v>148</v>
      </c>
      <c r="AU497" s="23" t="s">
        <v>86</v>
      </c>
      <c r="AY497" s="23" t="s">
        <v>145</v>
      </c>
      <c r="BE497" s="231">
        <f>IF(N497="základní",J497,0)</f>
        <v>0</v>
      </c>
      <c r="BF497" s="231">
        <f>IF(N497="snížená",J497,0)</f>
        <v>0</v>
      </c>
      <c r="BG497" s="231">
        <f>IF(N497="zákl. přenesená",J497,0)</f>
        <v>0</v>
      </c>
      <c r="BH497" s="231">
        <f>IF(N497="sníž. přenesená",J497,0)</f>
        <v>0</v>
      </c>
      <c r="BI497" s="231">
        <f>IF(N497="nulová",J497,0)</f>
        <v>0</v>
      </c>
      <c r="BJ497" s="23" t="s">
        <v>84</v>
      </c>
      <c r="BK497" s="231">
        <f>ROUND(I497*H497,2)</f>
        <v>0</v>
      </c>
      <c r="BL497" s="23" t="s">
        <v>268</v>
      </c>
      <c r="BM497" s="23" t="s">
        <v>739</v>
      </c>
    </row>
    <row r="498" s="1" customFormat="1">
      <c r="B498" s="45"/>
      <c r="C498" s="73"/>
      <c r="D498" s="234" t="s">
        <v>167</v>
      </c>
      <c r="E498" s="73"/>
      <c r="F498" s="255" t="s">
        <v>740</v>
      </c>
      <c r="G498" s="73"/>
      <c r="H498" s="73"/>
      <c r="I498" s="190"/>
      <c r="J498" s="73"/>
      <c r="K498" s="73"/>
      <c r="L498" s="71"/>
      <c r="M498" s="256"/>
      <c r="N498" s="46"/>
      <c r="O498" s="46"/>
      <c r="P498" s="46"/>
      <c r="Q498" s="46"/>
      <c r="R498" s="46"/>
      <c r="S498" s="46"/>
      <c r="T498" s="94"/>
      <c r="AT498" s="23" t="s">
        <v>167</v>
      </c>
      <c r="AU498" s="23" t="s">
        <v>86</v>
      </c>
    </row>
    <row r="499" s="11" customFormat="1">
      <c r="B499" s="232"/>
      <c r="C499" s="233"/>
      <c r="D499" s="234" t="s">
        <v>155</v>
      </c>
      <c r="E499" s="235" t="s">
        <v>21</v>
      </c>
      <c r="F499" s="236" t="s">
        <v>731</v>
      </c>
      <c r="G499" s="233"/>
      <c r="H499" s="237">
        <v>59.902999999999999</v>
      </c>
      <c r="I499" s="238"/>
      <c r="J499" s="233"/>
      <c r="K499" s="233"/>
      <c r="L499" s="239"/>
      <c r="M499" s="240"/>
      <c r="N499" s="241"/>
      <c r="O499" s="241"/>
      <c r="P499" s="241"/>
      <c r="Q499" s="241"/>
      <c r="R499" s="241"/>
      <c r="S499" s="241"/>
      <c r="T499" s="242"/>
      <c r="AT499" s="243" t="s">
        <v>155</v>
      </c>
      <c r="AU499" s="243" t="s">
        <v>86</v>
      </c>
      <c r="AV499" s="11" t="s">
        <v>86</v>
      </c>
      <c r="AW499" s="11" t="s">
        <v>39</v>
      </c>
      <c r="AX499" s="11" t="s">
        <v>76</v>
      </c>
      <c r="AY499" s="243" t="s">
        <v>145</v>
      </c>
    </row>
    <row r="500" s="12" customFormat="1">
      <c r="B500" s="244"/>
      <c r="C500" s="245"/>
      <c r="D500" s="234" t="s">
        <v>155</v>
      </c>
      <c r="E500" s="246" t="s">
        <v>21</v>
      </c>
      <c r="F500" s="247" t="s">
        <v>157</v>
      </c>
      <c r="G500" s="245"/>
      <c r="H500" s="248">
        <v>59.902999999999999</v>
      </c>
      <c r="I500" s="249"/>
      <c r="J500" s="245"/>
      <c r="K500" s="245"/>
      <c r="L500" s="250"/>
      <c r="M500" s="251"/>
      <c r="N500" s="252"/>
      <c r="O500" s="252"/>
      <c r="P500" s="252"/>
      <c r="Q500" s="252"/>
      <c r="R500" s="252"/>
      <c r="S500" s="252"/>
      <c r="T500" s="253"/>
      <c r="AT500" s="254" t="s">
        <v>155</v>
      </c>
      <c r="AU500" s="254" t="s">
        <v>86</v>
      </c>
      <c r="AV500" s="12" t="s">
        <v>153</v>
      </c>
      <c r="AW500" s="12" t="s">
        <v>39</v>
      </c>
      <c r="AX500" s="12" t="s">
        <v>84</v>
      </c>
      <c r="AY500" s="254" t="s">
        <v>145</v>
      </c>
    </row>
    <row r="501" s="1" customFormat="1" ht="25.5" customHeight="1">
      <c r="B501" s="45"/>
      <c r="C501" s="267" t="s">
        <v>741</v>
      </c>
      <c r="D501" s="267" t="s">
        <v>263</v>
      </c>
      <c r="E501" s="268" t="s">
        <v>742</v>
      </c>
      <c r="F501" s="269" t="s">
        <v>743</v>
      </c>
      <c r="G501" s="270" t="s">
        <v>151</v>
      </c>
      <c r="H501" s="271">
        <v>65.893000000000001</v>
      </c>
      <c r="I501" s="272"/>
      <c r="J501" s="273">
        <f>ROUND(I501*H501,2)</f>
        <v>0</v>
      </c>
      <c r="K501" s="269" t="s">
        <v>152</v>
      </c>
      <c r="L501" s="274"/>
      <c r="M501" s="275" t="s">
        <v>21</v>
      </c>
      <c r="N501" s="276" t="s">
        <v>47</v>
      </c>
      <c r="O501" s="46"/>
      <c r="P501" s="229">
        <f>O501*H501</f>
        <v>0</v>
      </c>
      <c r="Q501" s="229">
        <v>0.0020999999999999999</v>
      </c>
      <c r="R501" s="229">
        <f>Q501*H501</f>
        <v>0.13837530000000001</v>
      </c>
      <c r="S501" s="229">
        <v>0</v>
      </c>
      <c r="T501" s="230">
        <f>S501*H501</f>
        <v>0</v>
      </c>
      <c r="AR501" s="23" t="s">
        <v>368</v>
      </c>
      <c r="AT501" s="23" t="s">
        <v>263</v>
      </c>
      <c r="AU501" s="23" t="s">
        <v>86</v>
      </c>
      <c r="AY501" s="23" t="s">
        <v>145</v>
      </c>
      <c r="BE501" s="231">
        <f>IF(N501="základní",J501,0)</f>
        <v>0</v>
      </c>
      <c r="BF501" s="231">
        <f>IF(N501="snížená",J501,0)</f>
        <v>0</v>
      </c>
      <c r="BG501" s="231">
        <f>IF(N501="zákl. přenesená",J501,0)</f>
        <v>0</v>
      </c>
      <c r="BH501" s="231">
        <f>IF(N501="sníž. přenesená",J501,0)</f>
        <v>0</v>
      </c>
      <c r="BI501" s="231">
        <f>IF(N501="nulová",J501,0)</f>
        <v>0</v>
      </c>
      <c r="BJ501" s="23" t="s">
        <v>84</v>
      </c>
      <c r="BK501" s="231">
        <f>ROUND(I501*H501,2)</f>
        <v>0</v>
      </c>
      <c r="BL501" s="23" t="s">
        <v>268</v>
      </c>
      <c r="BM501" s="23" t="s">
        <v>744</v>
      </c>
    </row>
    <row r="502" s="11" customFormat="1">
      <c r="B502" s="232"/>
      <c r="C502" s="233"/>
      <c r="D502" s="234" t="s">
        <v>155</v>
      </c>
      <c r="E502" s="233"/>
      <c r="F502" s="236" t="s">
        <v>745</v>
      </c>
      <c r="G502" s="233"/>
      <c r="H502" s="237">
        <v>65.893000000000001</v>
      </c>
      <c r="I502" s="238"/>
      <c r="J502" s="233"/>
      <c r="K502" s="233"/>
      <c r="L502" s="239"/>
      <c r="M502" s="240"/>
      <c r="N502" s="241"/>
      <c r="O502" s="241"/>
      <c r="P502" s="241"/>
      <c r="Q502" s="241"/>
      <c r="R502" s="241"/>
      <c r="S502" s="241"/>
      <c r="T502" s="242"/>
      <c r="AT502" s="243" t="s">
        <v>155</v>
      </c>
      <c r="AU502" s="243" t="s">
        <v>86</v>
      </c>
      <c r="AV502" s="11" t="s">
        <v>86</v>
      </c>
      <c r="AW502" s="11" t="s">
        <v>6</v>
      </c>
      <c r="AX502" s="11" t="s">
        <v>84</v>
      </c>
      <c r="AY502" s="243" t="s">
        <v>145</v>
      </c>
    </row>
    <row r="503" s="1" customFormat="1" ht="16.5" customHeight="1">
      <c r="B503" s="45"/>
      <c r="C503" s="220" t="s">
        <v>746</v>
      </c>
      <c r="D503" s="220" t="s">
        <v>148</v>
      </c>
      <c r="E503" s="221" t="s">
        <v>747</v>
      </c>
      <c r="F503" s="222" t="s">
        <v>748</v>
      </c>
      <c r="G503" s="223" t="s">
        <v>151</v>
      </c>
      <c r="H503" s="224">
        <v>20.25</v>
      </c>
      <c r="I503" s="225"/>
      <c r="J503" s="226">
        <f>ROUND(I503*H503,2)</f>
        <v>0</v>
      </c>
      <c r="K503" s="222" t="s">
        <v>152</v>
      </c>
      <c r="L503" s="71"/>
      <c r="M503" s="227" t="s">
        <v>21</v>
      </c>
      <c r="N503" s="228" t="s">
        <v>47</v>
      </c>
      <c r="O503" s="46"/>
      <c r="P503" s="229">
        <f>O503*H503</f>
        <v>0</v>
      </c>
      <c r="Q503" s="229">
        <v>0.00029999999999999997</v>
      </c>
      <c r="R503" s="229">
        <f>Q503*H503</f>
        <v>0.0060749999999999997</v>
      </c>
      <c r="S503" s="229">
        <v>0</v>
      </c>
      <c r="T503" s="230">
        <f>S503*H503</f>
        <v>0</v>
      </c>
      <c r="AR503" s="23" t="s">
        <v>268</v>
      </c>
      <c r="AT503" s="23" t="s">
        <v>148</v>
      </c>
      <c r="AU503" s="23" t="s">
        <v>86</v>
      </c>
      <c r="AY503" s="23" t="s">
        <v>145</v>
      </c>
      <c r="BE503" s="231">
        <f>IF(N503="základní",J503,0)</f>
        <v>0</v>
      </c>
      <c r="BF503" s="231">
        <f>IF(N503="snížená",J503,0)</f>
        <v>0</v>
      </c>
      <c r="BG503" s="231">
        <f>IF(N503="zákl. přenesená",J503,0)</f>
        <v>0</v>
      </c>
      <c r="BH503" s="231">
        <f>IF(N503="sníž. přenesená",J503,0)</f>
        <v>0</v>
      </c>
      <c r="BI503" s="231">
        <f>IF(N503="nulová",J503,0)</f>
        <v>0</v>
      </c>
      <c r="BJ503" s="23" t="s">
        <v>84</v>
      </c>
      <c r="BK503" s="231">
        <f>ROUND(I503*H503,2)</f>
        <v>0</v>
      </c>
      <c r="BL503" s="23" t="s">
        <v>268</v>
      </c>
      <c r="BM503" s="23" t="s">
        <v>749</v>
      </c>
    </row>
    <row r="504" s="11" customFormat="1">
      <c r="B504" s="232"/>
      <c r="C504" s="233"/>
      <c r="D504" s="234" t="s">
        <v>155</v>
      </c>
      <c r="E504" s="235" t="s">
        <v>21</v>
      </c>
      <c r="F504" s="236" t="s">
        <v>730</v>
      </c>
      <c r="G504" s="233"/>
      <c r="H504" s="237">
        <v>20.25</v>
      </c>
      <c r="I504" s="238"/>
      <c r="J504" s="233"/>
      <c r="K504" s="233"/>
      <c r="L504" s="239"/>
      <c r="M504" s="240"/>
      <c r="N504" s="241"/>
      <c r="O504" s="241"/>
      <c r="P504" s="241"/>
      <c r="Q504" s="241"/>
      <c r="R504" s="241"/>
      <c r="S504" s="241"/>
      <c r="T504" s="242"/>
      <c r="AT504" s="243" t="s">
        <v>155</v>
      </c>
      <c r="AU504" s="243" t="s">
        <v>86</v>
      </c>
      <c r="AV504" s="11" t="s">
        <v>86</v>
      </c>
      <c r="AW504" s="11" t="s">
        <v>39</v>
      </c>
      <c r="AX504" s="11" t="s">
        <v>76</v>
      </c>
      <c r="AY504" s="243" t="s">
        <v>145</v>
      </c>
    </row>
    <row r="505" s="12" customFormat="1">
      <c r="B505" s="244"/>
      <c r="C505" s="245"/>
      <c r="D505" s="234" t="s">
        <v>155</v>
      </c>
      <c r="E505" s="246" t="s">
        <v>21</v>
      </c>
      <c r="F505" s="247" t="s">
        <v>157</v>
      </c>
      <c r="G505" s="245"/>
      <c r="H505" s="248">
        <v>20.25</v>
      </c>
      <c r="I505" s="249"/>
      <c r="J505" s="245"/>
      <c r="K505" s="245"/>
      <c r="L505" s="250"/>
      <c r="M505" s="251"/>
      <c r="N505" s="252"/>
      <c r="O505" s="252"/>
      <c r="P505" s="252"/>
      <c r="Q505" s="252"/>
      <c r="R505" s="252"/>
      <c r="S505" s="252"/>
      <c r="T505" s="253"/>
      <c r="AT505" s="254" t="s">
        <v>155</v>
      </c>
      <c r="AU505" s="254" t="s">
        <v>86</v>
      </c>
      <c r="AV505" s="12" t="s">
        <v>153</v>
      </c>
      <c r="AW505" s="12" t="s">
        <v>39</v>
      </c>
      <c r="AX505" s="12" t="s">
        <v>84</v>
      </c>
      <c r="AY505" s="254" t="s">
        <v>145</v>
      </c>
    </row>
    <row r="506" s="1" customFormat="1" ht="25.5" customHeight="1">
      <c r="B506" s="45"/>
      <c r="C506" s="267" t="s">
        <v>750</v>
      </c>
      <c r="D506" s="267" t="s">
        <v>263</v>
      </c>
      <c r="E506" s="268" t="s">
        <v>751</v>
      </c>
      <c r="F506" s="269" t="s">
        <v>752</v>
      </c>
      <c r="G506" s="270" t="s">
        <v>151</v>
      </c>
      <c r="H506" s="271">
        <v>22.274999999999999</v>
      </c>
      <c r="I506" s="272"/>
      <c r="J506" s="273">
        <f>ROUND(I506*H506,2)</f>
        <v>0</v>
      </c>
      <c r="K506" s="269" t="s">
        <v>152</v>
      </c>
      <c r="L506" s="274"/>
      <c r="M506" s="275" t="s">
        <v>21</v>
      </c>
      <c r="N506" s="276" t="s">
        <v>47</v>
      </c>
      <c r="O506" s="46"/>
      <c r="P506" s="229">
        <f>O506*H506</f>
        <v>0</v>
      </c>
      <c r="Q506" s="229">
        <v>0.0028700000000000002</v>
      </c>
      <c r="R506" s="229">
        <f>Q506*H506</f>
        <v>0.063929249999999993</v>
      </c>
      <c r="S506" s="229">
        <v>0</v>
      </c>
      <c r="T506" s="230">
        <f>S506*H506</f>
        <v>0</v>
      </c>
      <c r="AR506" s="23" t="s">
        <v>368</v>
      </c>
      <c r="AT506" s="23" t="s">
        <v>263</v>
      </c>
      <c r="AU506" s="23" t="s">
        <v>86</v>
      </c>
      <c r="AY506" s="23" t="s">
        <v>145</v>
      </c>
      <c r="BE506" s="231">
        <f>IF(N506="základní",J506,0)</f>
        <v>0</v>
      </c>
      <c r="BF506" s="231">
        <f>IF(N506="snížená",J506,0)</f>
        <v>0</v>
      </c>
      <c r="BG506" s="231">
        <f>IF(N506="zákl. přenesená",J506,0)</f>
        <v>0</v>
      </c>
      <c r="BH506" s="231">
        <f>IF(N506="sníž. přenesená",J506,0)</f>
        <v>0</v>
      </c>
      <c r="BI506" s="231">
        <f>IF(N506="nulová",J506,0)</f>
        <v>0</v>
      </c>
      <c r="BJ506" s="23" t="s">
        <v>84</v>
      </c>
      <c r="BK506" s="231">
        <f>ROUND(I506*H506,2)</f>
        <v>0</v>
      </c>
      <c r="BL506" s="23" t="s">
        <v>268</v>
      </c>
      <c r="BM506" s="23" t="s">
        <v>753</v>
      </c>
    </row>
    <row r="507" s="11" customFormat="1">
      <c r="B507" s="232"/>
      <c r="C507" s="233"/>
      <c r="D507" s="234" t="s">
        <v>155</v>
      </c>
      <c r="E507" s="233"/>
      <c r="F507" s="236" t="s">
        <v>754</v>
      </c>
      <c r="G507" s="233"/>
      <c r="H507" s="237">
        <v>22.274999999999999</v>
      </c>
      <c r="I507" s="238"/>
      <c r="J507" s="233"/>
      <c r="K507" s="233"/>
      <c r="L507" s="239"/>
      <c r="M507" s="240"/>
      <c r="N507" s="241"/>
      <c r="O507" s="241"/>
      <c r="P507" s="241"/>
      <c r="Q507" s="241"/>
      <c r="R507" s="241"/>
      <c r="S507" s="241"/>
      <c r="T507" s="242"/>
      <c r="AT507" s="243" t="s">
        <v>155</v>
      </c>
      <c r="AU507" s="243" t="s">
        <v>86</v>
      </c>
      <c r="AV507" s="11" t="s">
        <v>86</v>
      </c>
      <c r="AW507" s="11" t="s">
        <v>6</v>
      </c>
      <c r="AX507" s="11" t="s">
        <v>84</v>
      </c>
      <c r="AY507" s="243" t="s">
        <v>145</v>
      </c>
    </row>
    <row r="508" s="1" customFormat="1" ht="16.5" customHeight="1">
      <c r="B508" s="45"/>
      <c r="C508" s="220" t="s">
        <v>755</v>
      </c>
      <c r="D508" s="220" t="s">
        <v>148</v>
      </c>
      <c r="E508" s="221" t="s">
        <v>756</v>
      </c>
      <c r="F508" s="222" t="s">
        <v>757</v>
      </c>
      <c r="G508" s="223" t="s">
        <v>165</v>
      </c>
      <c r="H508" s="224">
        <v>12.35</v>
      </c>
      <c r="I508" s="225"/>
      <c r="J508" s="226">
        <f>ROUND(I508*H508,2)</f>
        <v>0</v>
      </c>
      <c r="K508" s="222" t="s">
        <v>152</v>
      </c>
      <c r="L508" s="71"/>
      <c r="M508" s="227" t="s">
        <v>21</v>
      </c>
      <c r="N508" s="228" t="s">
        <v>47</v>
      </c>
      <c r="O508" s="46"/>
      <c r="P508" s="229">
        <f>O508*H508</f>
        <v>0</v>
      </c>
      <c r="Q508" s="229">
        <v>2.0000000000000002E-05</v>
      </c>
      <c r="R508" s="229">
        <f>Q508*H508</f>
        <v>0.00024699999999999999</v>
      </c>
      <c r="S508" s="229">
        <v>0</v>
      </c>
      <c r="T508" s="230">
        <f>S508*H508</f>
        <v>0</v>
      </c>
      <c r="AR508" s="23" t="s">
        <v>268</v>
      </c>
      <c r="AT508" s="23" t="s">
        <v>148</v>
      </c>
      <c r="AU508" s="23" t="s">
        <v>86</v>
      </c>
      <c r="AY508" s="23" t="s">
        <v>145</v>
      </c>
      <c r="BE508" s="231">
        <f>IF(N508="základní",J508,0)</f>
        <v>0</v>
      </c>
      <c r="BF508" s="231">
        <f>IF(N508="snížená",J508,0)</f>
        <v>0</v>
      </c>
      <c r="BG508" s="231">
        <f>IF(N508="zákl. přenesená",J508,0)</f>
        <v>0</v>
      </c>
      <c r="BH508" s="231">
        <f>IF(N508="sníž. přenesená",J508,0)</f>
        <v>0</v>
      </c>
      <c r="BI508" s="231">
        <f>IF(N508="nulová",J508,0)</f>
        <v>0</v>
      </c>
      <c r="BJ508" s="23" t="s">
        <v>84</v>
      </c>
      <c r="BK508" s="231">
        <f>ROUND(I508*H508,2)</f>
        <v>0</v>
      </c>
      <c r="BL508" s="23" t="s">
        <v>268</v>
      </c>
      <c r="BM508" s="23" t="s">
        <v>758</v>
      </c>
    </row>
    <row r="509" s="11" customFormat="1">
      <c r="B509" s="232"/>
      <c r="C509" s="233"/>
      <c r="D509" s="234" t="s">
        <v>155</v>
      </c>
      <c r="E509" s="235" t="s">
        <v>21</v>
      </c>
      <c r="F509" s="236" t="s">
        <v>759</v>
      </c>
      <c r="G509" s="233"/>
      <c r="H509" s="237">
        <v>12.35</v>
      </c>
      <c r="I509" s="238"/>
      <c r="J509" s="233"/>
      <c r="K509" s="233"/>
      <c r="L509" s="239"/>
      <c r="M509" s="240"/>
      <c r="N509" s="241"/>
      <c r="O509" s="241"/>
      <c r="P509" s="241"/>
      <c r="Q509" s="241"/>
      <c r="R509" s="241"/>
      <c r="S509" s="241"/>
      <c r="T509" s="242"/>
      <c r="AT509" s="243" t="s">
        <v>155</v>
      </c>
      <c r="AU509" s="243" t="s">
        <v>86</v>
      </c>
      <c r="AV509" s="11" t="s">
        <v>86</v>
      </c>
      <c r="AW509" s="11" t="s">
        <v>39</v>
      </c>
      <c r="AX509" s="11" t="s">
        <v>76</v>
      </c>
      <c r="AY509" s="243" t="s">
        <v>145</v>
      </c>
    </row>
    <row r="510" s="12" customFormat="1">
      <c r="B510" s="244"/>
      <c r="C510" s="245"/>
      <c r="D510" s="234" t="s">
        <v>155</v>
      </c>
      <c r="E510" s="246" t="s">
        <v>21</v>
      </c>
      <c r="F510" s="247" t="s">
        <v>157</v>
      </c>
      <c r="G510" s="245"/>
      <c r="H510" s="248">
        <v>12.35</v>
      </c>
      <c r="I510" s="249"/>
      <c r="J510" s="245"/>
      <c r="K510" s="245"/>
      <c r="L510" s="250"/>
      <c r="M510" s="251"/>
      <c r="N510" s="252"/>
      <c r="O510" s="252"/>
      <c r="P510" s="252"/>
      <c r="Q510" s="252"/>
      <c r="R510" s="252"/>
      <c r="S510" s="252"/>
      <c r="T510" s="253"/>
      <c r="AT510" s="254" t="s">
        <v>155</v>
      </c>
      <c r="AU510" s="254" t="s">
        <v>86</v>
      </c>
      <c r="AV510" s="12" t="s">
        <v>153</v>
      </c>
      <c r="AW510" s="12" t="s">
        <v>39</v>
      </c>
      <c r="AX510" s="12" t="s">
        <v>84</v>
      </c>
      <c r="AY510" s="254" t="s">
        <v>145</v>
      </c>
    </row>
    <row r="511" s="1" customFormat="1" ht="16.5" customHeight="1">
      <c r="B511" s="45"/>
      <c r="C511" s="220" t="s">
        <v>760</v>
      </c>
      <c r="D511" s="220" t="s">
        <v>148</v>
      </c>
      <c r="E511" s="221" t="s">
        <v>761</v>
      </c>
      <c r="F511" s="222" t="s">
        <v>762</v>
      </c>
      <c r="G511" s="223" t="s">
        <v>165</v>
      </c>
      <c r="H511" s="224">
        <v>55.200000000000003</v>
      </c>
      <c r="I511" s="225"/>
      <c r="J511" s="226">
        <f>ROUND(I511*H511,2)</f>
        <v>0</v>
      </c>
      <c r="K511" s="222" t="s">
        <v>152</v>
      </c>
      <c r="L511" s="71"/>
      <c r="M511" s="227" t="s">
        <v>21</v>
      </c>
      <c r="N511" s="228" t="s">
        <v>47</v>
      </c>
      <c r="O511" s="46"/>
      <c r="P511" s="229">
        <f>O511*H511</f>
        <v>0</v>
      </c>
      <c r="Q511" s="229">
        <v>0</v>
      </c>
      <c r="R511" s="229">
        <f>Q511*H511</f>
        <v>0</v>
      </c>
      <c r="S511" s="229">
        <v>0.00029999999999999997</v>
      </c>
      <c r="T511" s="230">
        <f>S511*H511</f>
        <v>0.016559999999999998</v>
      </c>
      <c r="AR511" s="23" t="s">
        <v>268</v>
      </c>
      <c r="AT511" s="23" t="s">
        <v>148</v>
      </c>
      <c r="AU511" s="23" t="s">
        <v>86</v>
      </c>
      <c r="AY511" s="23" t="s">
        <v>145</v>
      </c>
      <c r="BE511" s="231">
        <f>IF(N511="základní",J511,0)</f>
        <v>0</v>
      </c>
      <c r="BF511" s="231">
        <f>IF(N511="snížená",J511,0)</f>
        <v>0</v>
      </c>
      <c r="BG511" s="231">
        <f>IF(N511="zákl. přenesená",J511,0)</f>
        <v>0</v>
      </c>
      <c r="BH511" s="231">
        <f>IF(N511="sníž. přenesená",J511,0)</f>
        <v>0</v>
      </c>
      <c r="BI511" s="231">
        <f>IF(N511="nulová",J511,0)</f>
        <v>0</v>
      </c>
      <c r="BJ511" s="23" t="s">
        <v>84</v>
      </c>
      <c r="BK511" s="231">
        <f>ROUND(I511*H511,2)</f>
        <v>0</v>
      </c>
      <c r="BL511" s="23" t="s">
        <v>268</v>
      </c>
      <c r="BM511" s="23" t="s">
        <v>763</v>
      </c>
    </row>
    <row r="512" s="11" customFormat="1">
      <c r="B512" s="232"/>
      <c r="C512" s="233"/>
      <c r="D512" s="234" t="s">
        <v>155</v>
      </c>
      <c r="E512" s="235" t="s">
        <v>21</v>
      </c>
      <c r="F512" s="236" t="s">
        <v>764</v>
      </c>
      <c r="G512" s="233"/>
      <c r="H512" s="237">
        <v>24.199999999999999</v>
      </c>
      <c r="I512" s="238"/>
      <c r="J512" s="233"/>
      <c r="K512" s="233"/>
      <c r="L512" s="239"/>
      <c r="M512" s="240"/>
      <c r="N512" s="241"/>
      <c r="O512" s="241"/>
      <c r="P512" s="241"/>
      <c r="Q512" s="241"/>
      <c r="R512" s="241"/>
      <c r="S512" s="241"/>
      <c r="T512" s="242"/>
      <c r="AT512" s="243" t="s">
        <v>155</v>
      </c>
      <c r="AU512" s="243" t="s">
        <v>86</v>
      </c>
      <c r="AV512" s="11" t="s">
        <v>86</v>
      </c>
      <c r="AW512" s="11" t="s">
        <v>39</v>
      </c>
      <c r="AX512" s="11" t="s">
        <v>76</v>
      </c>
      <c r="AY512" s="243" t="s">
        <v>145</v>
      </c>
    </row>
    <row r="513" s="11" customFormat="1">
      <c r="B513" s="232"/>
      <c r="C513" s="233"/>
      <c r="D513" s="234" t="s">
        <v>155</v>
      </c>
      <c r="E513" s="235" t="s">
        <v>21</v>
      </c>
      <c r="F513" s="236" t="s">
        <v>765</v>
      </c>
      <c r="G513" s="233"/>
      <c r="H513" s="237">
        <v>31</v>
      </c>
      <c r="I513" s="238"/>
      <c r="J513" s="233"/>
      <c r="K513" s="233"/>
      <c r="L513" s="239"/>
      <c r="M513" s="240"/>
      <c r="N513" s="241"/>
      <c r="O513" s="241"/>
      <c r="P513" s="241"/>
      <c r="Q513" s="241"/>
      <c r="R513" s="241"/>
      <c r="S513" s="241"/>
      <c r="T513" s="242"/>
      <c r="AT513" s="243" t="s">
        <v>155</v>
      </c>
      <c r="AU513" s="243" t="s">
        <v>86</v>
      </c>
      <c r="AV513" s="11" t="s">
        <v>86</v>
      </c>
      <c r="AW513" s="11" t="s">
        <v>39</v>
      </c>
      <c r="AX513" s="11" t="s">
        <v>76</v>
      </c>
      <c r="AY513" s="243" t="s">
        <v>145</v>
      </c>
    </row>
    <row r="514" s="12" customFormat="1">
      <c r="B514" s="244"/>
      <c r="C514" s="245"/>
      <c r="D514" s="234" t="s">
        <v>155</v>
      </c>
      <c r="E514" s="246" t="s">
        <v>21</v>
      </c>
      <c r="F514" s="247" t="s">
        <v>157</v>
      </c>
      <c r="G514" s="245"/>
      <c r="H514" s="248">
        <v>55.200000000000003</v>
      </c>
      <c r="I514" s="249"/>
      <c r="J514" s="245"/>
      <c r="K514" s="245"/>
      <c r="L514" s="250"/>
      <c r="M514" s="251"/>
      <c r="N514" s="252"/>
      <c r="O514" s="252"/>
      <c r="P514" s="252"/>
      <c r="Q514" s="252"/>
      <c r="R514" s="252"/>
      <c r="S514" s="252"/>
      <c r="T514" s="253"/>
      <c r="AT514" s="254" t="s">
        <v>155</v>
      </c>
      <c r="AU514" s="254" t="s">
        <v>86</v>
      </c>
      <c r="AV514" s="12" t="s">
        <v>153</v>
      </c>
      <c r="AW514" s="12" t="s">
        <v>39</v>
      </c>
      <c r="AX514" s="12" t="s">
        <v>84</v>
      </c>
      <c r="AY514" s="254" t="s">
        <v>145</v>
      </c>
    </row>
    <row r="515" s="1" customFormat="1" ht="16.5" customHeight="1">
      <c r="B515" s="45"/>
      <c r="C515" s="220" t="s">
        <v>766</v>
      </c>
      <c r="D515" s="220" t="s">
        <v>148</v>
      </c>
      <c r="E515" s="221" t="s">
        <v>767</v>
      </c>
      <c r="F515" s="222" t="s">
        <v>768</v>
      </c>
      <c r="G515" s="223" t="s">
        <v>165</v>
      </c>
      <c r="H515" s="224">
        <v>55.200000000000003</v>
      </c>
      <c r="I515" s="225"/>
      <c r="J515" s="226">
        <f>ROUND(I515*H515,2)</f>
        <v>0</v>
      </c>
      <c r="K515" s="222" t="s">
        <v>152</v>
      </c>
      <c r="L515" s="71"/>
      <c r="M515" s="227" t="s">
        <v>21</v>
      </c>
      <c r="N515" s="228" t="s">
        <v>47</v>
      </c>
      <c r="O515" s="46"/>
      <c r="P515" s="229">
        <f>O515*H515</f>
        <v>0</v>
      </c>
      <c r="Q515" s="229">
        <v>1.0000000000000001E-05</v>
      </c>
      <c r="R515" s="229">
        <f>Q515*H515</f>
        <v>0.00055200000000000008</v>
      </c>
      <c r="S515" s="229">
        <v>0</v>
      </c>
      <c r="T515" s="230">
        <f>S515*H515</f>
        <v>0</v>
      </c>
      <c r="AR515" s="23" t="s">
        <v>268</v>
      </c>
      <c r="AT515" s="23" t="s">
        <v>148</v>
      </c>
      <c r="AU515" s="23" t="s">
        <v>86</v>
      </c>
      <c r="AY515" s="23" t="s">
        <v>145</v>
      </c>
      <c r="BE515" s="231">
        <f>IF(N515="základní",J515,0)</f>
        <v>0</v>
      </c>
      <c r="BF515" s="231">
        <f>IF(N515="snížená",J515,0)</f>
        <v>0</v>
      </c>
      <c r="BG515" s="231">
        <f>IF(N515="zákl. přenesená",J515,0)</f>
        <v>0</v>
      </c>
      <c r="BH515" s="231">
        <f>IF(N515="sníž. přenesená",J515,0)</f>
        <v>0</v>
      </c>
      <c r="BI515" s="231">
        <f>IF(N515="nulová",J515,0)</f>
        <v>0</v>
      </c>
      <c r="BJ515" s="23" t="s">
        <v>84</v>
      </c>
      <c r="BK515" s="231">
        <f>ROUND(I515*H515,2)</f>
        <v>0</v>
      </c>
      <c r="BL515" s="23" t="s">
        <v>268</v>
      </c>
      <c r="BM515" s="23" t="s">
        <v>769</v>
      </c>
    </row>
    <row r="516" s="11" customFormat="1">
      <c r="B516" s="232"/>
      <c r="C516" s="233"/>
      <c r="D516" s="234" t="s">
        <v>155</v>
      </c>
      <c r="E516" s="235" t="s">
        <v>21</v>
      </c>
      <c r="F516" s="236" t="s">
        <v>764</v>
      </c>
      <c r="G516" s="233"/>
      <c r="H516" s="237">
        <v>24.199999999999999</v>
      </c>
      <c r="I516" s="238"/>
      <c r="J516" s="233"/>
      <c r="K516" s="233"/>
      <c r="L516" s="239"/>
      <c r="M516" s="240"/>
      <c r="N516" s="241"/>
      <c r="O516" s="241"/>
      <c r="P516" s="241"/>
      <c r="Q516" s="241"/>
      <c r="R516" s="241"/>
      <c r="S516" s="241"/>
      <c r="T516" s="242"/>
      <c r="AT516" s="243" t="s">
        <v>155</v>
      </c>
      <c r="AU516" s="243" t="s">
        <v>86</v>
      </c>
      <c r="AV516" s="11" t="s">
        <v>86</v>
      </c>
      <c r="AW516" s="11" t="s">
        <v>39</v>
      </c>
      <c r="AX516" s="11" t="s">
        <v>76</v>
      </c>
      <c r="AY516" s="243" t="s">
        <v>145</v>
      </c>
    </row>
    <row r="517" s="11" customFormat="1">
      <c r="B517" s="232"/>
      <c r="C517" s="233"/>
      <c r="D517" s="234" t="s">
        <v>155</v>
      </c>
      <c r="E517" s="235" t="s">
        <v>21</v>
      </c>
      <c r="F517" s="236" t="s">
        <v>765</v>
      </c>
      <c r="G517" s="233"/>
      <c r="H517" s="237">
        <v>31</v>
      </c>
      <c r="I517" s="238"/>
      <c r="J517" s="233"/>
      <c r="K517" s="233"/>
      <c r="L517" s="239"/>
      <c r="M517" s="240"/>
      <c r="N517" s="241"/>
      <c r="O517" s="241"/>
      <c r="P517" s="241"/>
      <c r="Q517" s="241"/>
      <c r="R517" s="241"/>
      <c r="S517" s="241"/>
      <c r="T517" s="242"/>
      <c r="AT517" s="243" t="s">
        <v>155</v>
      </c>
      <c r="AU517" s="243" t="s">
        <v>86</v>
      </c>
      <c r="AV517" s="11" t="s">
        <v>86</v>
      </c>
      <c r="AW517" s="11" t="s">
        <v>39</v>
      </c>
      <c r="AX517" s="11" t="s">
        <v>76</v>
      </c>
      <c r="AY517" s="243" t="s">
        <v>145</v>
      </c>
    </row>
    <row r="518" s="12" customFormat="1">
      <c r="B518" s="244"/>
      <c r="C518" s="245"/>
      <c r="D518" s="234" t="s">
        <v>155</v>
      </c>
      <c r="E518" s="246" t="s">
        <v>21</v>
      </c>
      <c r="F518" s="247" t="s">
        <v>157</v>
      </c>
      <c r="G518" s="245"/>
      <c r="H518" s="248">
        <v>55.200000000000003</v>
      </c>
      <c r="I518" s="249"/>
      <c r="J518" s="245"/>
      <c r="K518" s="245"/>
      <c r="L518" s="250"/>
      <c r="M518" s="251"/>
      <c r="N518" s="252"/>
      <c r="O518" s="252"/>
      <c r="P518" s="252"/>
      <c r="Q518" s="252"/>
      <c r="R518" s="252"/>
      <c r="S518" s="252"/>
      <c r="T518" s="253"/>
      <c r="AT518" s="254" t="s">
        <v>155</v>
      </c>
      <c r="AU518" s="254" t="s">
        <v>86</v>
      </c>
      <c r="AV518" s="12" t="s">
        <v>153</v>
      </c>
      <c r="AW518" s="12" t="s">
        <v>39</v>
      </c>
      <c r="AX518" s="12" t="s">
        <v>84</v>
      </c>
      <c r="AY518" s="254" t="s">
        <v>145</v>
      </c>
    </row>
    <row r="519" s="1" customFormat="1" ht="16.5" customHeight="1">
      <c r="B519" s="45"/>
      <c r="C519" s="267" t="s">
        <v>770</v>
      </c>
      <c r="D519" s="267" t="s">
        <v>263</v>
      </c>
      <c r="E519" s="268" t="s">
        <v>771</v>
      </c>
      <c r="F519" s="269" t="s">
        <v>772</v>
      </c>
      <c r="G519" s="270" t="s">
        <v>165</v>
      </c>
      <c r="H519" s="271">
        <v>25</v>
      </c>
      <c r="I519" s="272"/>
      <c r="J519" s="273">
        <f>ROUND(I519*H519,2)</f>
        <v>0</v>
      </c>
      <c r="K519" s="269" t="s">
        <v>152</v>
      </c>
      <c r="L519" s="274"/>
      <c r="M519" s="275" t="s">
        <v>21</v>
      </c>
      <c r="N519" s="276" t="s">
        <v>47</v>
      </c>
      <c r="O519" s="46"/>
      <c r="P519" s="229">
        <f>O519*H519</f>
        <v>0</v>
      </c>
      <c r="Q519" s="229">
        <v>0.00027999999999999998</v>
      </c>
      <c r="R519" s="229">
        <f>Q519*H519</f>
        <v>0.0069999999999999993</v>
      </c>
      <c r="S519" s="229">
        <v>0</v>
      </c>
      <c r="T519" s="230">
        <f>S519*H519</f>
        <v>0</v>
      </c>
      <c r="AR519" s="23" t="s">
        <v>368</v>
      </c>
      <c r="AT519" s="23" t="s">
        <v>263</v>
      </c>
      <c r="AU519" s="23" t="s">
        <v>86</v>
      </c>
      <c r="AY519" s="23" t="s">
        <v>145</v>
      </c>
      <c r="BE519" s="231">
        <f>IF(N519="základní",J519,0)</f>
        <v>0</v>
      </c>
      <c r="BF519" s="231">
        <f>IF(N519="snížená",J519,0)</f>
        <v>0</v>
      </c>
      <c r="BG519" s="231">
        <f>IF(N519="zákl. přenesená",J519,0)</f>
        <v>0</v>
      </c>
      <c r="BH519" s="231">
        <f>IF(N519="sníž. přenesená",J519,0)</f>
        <v>0</v>
      </c>
      <c r="BI519" s="231">
        <f>IF(N519="nulová",J519,0)</f>
        <v>0</v>
      </c>
      <c r="BJ519" s="23" t="s">
        <v>84</v>
      </c>
      <c r="BK519" s="231">
        <f>ROUND(I519*H519,2)</f>
        <v>0</v>
      </c>
      <c r="BL519" s="23" t="s">
        <v>268</v>
      </c>
      <c r="BM519" s="23" t="s">
        <v>773</v>
      </c>
    </row>
    <row r="520" s="11" customFormat="1">
      <c r="B520" s="232"/>
      <c r="C520" s="233"/>
      <c r="D520" s="234" t="s">
        <v>155</v>
      </c>
      <c r="E520" s="233"/>
      <c r="F520" s="236" t="s">
        <v>774</v>
      </c>
      <c r="G520" s="233"/>
      <c r="H520" s="237">
        <v>25</v>
      </c>
      <c r="I520" s="238"/>
      <c r="J520" s="233"/>
      <c r="K520" s="233"/>
      <c r="L520" s="239"/>
      <c r="M520" s="240"/>
      <c r="N520" s="241"/>
      <c r="O520" s="241"/>
      <c r="P520" s="241"/>
      <c r="Q520" s="241"/>
      <c r="R520" s="241"/>
      <c r="S520" s="241"/>
      <c r="T520" s="242"/>
      <c r="AT520" s="243" t="s">
        <v>155</v>
      </c>
      <c r="AU520" s="243" t="s">
        <v>86</v>
      </c>
      <c r="AV520" s="11" t="s">
        <v>86</v>
      </c>
      <c r="AW520" s="11" t="s">
        <v>6</v>
      </c>
      <c r="AX520" s="11" t="s">
        <v>84</v>
      </c>
      <c r="AY520" s="243" t="s">
        <v>145</v>
      </c>
    </row>
    <row r="521" s="1" customFormat="1" ht="16.5" customHeight="1">
      <c r="B521" s="45"/>
      <c r="C521" s="267" t="s">
        <v>775</v>
      </c>
      <c r="D521" s="267" t="s">
        <v>263</v>
      </c>
      <c r="E521" s="268" t="s">
        <v>776</v>
      </c>
      <c r="F521" s="269" t="s">
        <v>777</v>
      </c>
      <c r="G521" s="270" t="s">
        <v>165</v>
      </c>
      <c r="H521" s="271">
        <v>32</v>
      </c>
      <c r="I521" s="272"/>
      <c r="J521" s="273">
        <f>ROUND(I521*H521,2)</f>
        <v>0</v>
      </c>
      <c r="K521" s="269" t="s">
        <v>152</v>
      </c>
      <c r="L521" s="274"/>
      <c r="M521" s="275" t="s">
        <v>21</v>
      </c>
      <c r="N521" s="276" t="s">
        <v>47</v>
      </c>
      <c r="O521" s="46"/>
      <c r="P521" s="229">
        <f>O521*H521</f>
        <v>0</v>
      </c>
      <c r="Q521" s="229">
        <v>0.00020000000000000001</v>
      </c>
      <c r="R521" s="229">
        <f>Q521*H521</f>
        <v>0.0064000000000000003</v>
      </c>
      <c r="S521" s="229">
        <v>0</v>
      </c>
      <c r="T521" s="230">
        <f>S521*H521</f>
        <v>0</v>
      </c>
      <c r="AR521" s="23" t="s">
        <v>368</v>
      </c>
      <c r="AT521" s="23" t="s">
        <v>263</v>
      </c>
      <c r="AU521" s="23" t="s">
        <v>86</v>
      </c>
      <c r="AY521" s="23" t="s">
        <v>145</v>
      </c>
      <c r="BE521" s="231">
        <f>IF(N521="základní",J521,0)</f>
        <v>0</v>
      </c>
      <c r="BF521" s="231">
        <f>IF(N521="snížená",J521,0)</f>
        <v>0</v>
      </c>
      <c r="BG521" s="231">
        <f>IF(N521="zákl. přenesená",J521,0)</f>
        <v>0</v>
      </c>
      <c r="BH521" s="231">
        <f>IF(N521="sníž. přenesená",J521,0)</f>
        <v>0</v>
      </c>
      <c r="BI521" s="231">
        <f>IF(N521="nulová",J521,0)</f>
        <v>0</v>
      </c>
      <c r="BJ521" s="23" t="s">
        <v>84</v>
      </c>
      <c r="BK521" s="231">
        <f>ROUND(I521*H521,2)</f>
        <v>0</v>
      </c>
      <c r="BL521" s="23" t="s">
        <v>268</v>
      </c>
      <c r="BM521" s="23" t="s">
        <v>778</v>
      </c>
    </row>
    <row r="522" s="11" customFormat="1">
      <c r="B522" s="232"/>
      <c r="C522" s="233"/>
      <c r="D522" s="234" t="s">
        <v>155</v>
      </c>
      <c r="E522" s="233"/>
      <c r="F522" s="236" t="s">
        <v>779</v>
      </c>
      <c r="G522" s="233"/>
      <c r="H522" s="237">
        <v>32</v>
      </c>
      <c r="I522" s="238"/>
      <c r="J522" s="233"/>
      <c r="K522" s="233"/>
      <c r="L522" s="239"/>
      <c r="M522" s="240"/>
      <c r="N522" s="241"/>
      <c r="O522" s="241"/>
      <c r="P522" s="241"/>
      <c r="Q522" s="241"/>
      <c r="R522" s="241"/>
      <c r="S522" s="241"/>
      <c r="T522" s="242"/>
      <c r="AT522" s="243" t="s">
        <v>155</v>
      </c>
      <c r="AU522" s="243" t="s">
        <v>86</v>
      </c>
      <c r="AV522" s="11" t="s">
        <v>86</v>
      </c>
      <c r="AW522" s="11" t="s">
        <v>6</v>
      </c>
      <c r="AX522" s="11" t="s">
        <v>84</v>
      </c>
      <c r="AY522" s="243" t="s">
        <v>145</v>
      </c>
    </row>
    <row r="523" s="1" customFormat="1" ht="16.5" customHeight="1">
      <c r="B523" s="45"/>
      <c r="C523" s="220" t="s">
        <v>780</v>
      </c>
      <c r="D523" s="220" t="s">
        <v>148</v>
      </c>
      <c r="E523" s="221" t="s">
        <v>781</v>
      </c>
      <c r="F523" s="222" t="s">
        <v>782</v>
      </c>
      <c r="G523" s="223" t="s">
        <v>165</v>
      </c>
      <c r="H523" s="224">
        <v>3.8999999999999999</v>
      </c>
      <c r="I523" s="225"/>
      <c r="J523" s="226">
        <f>ROUND(I523*H523,2)</f>
        <v>0</v>
      </c>
      <c r="K523" s="222" t="s">
        <v>152</v>
      </c>
      <c r="L523" s="71"/>
      <c r="M523" s="227" t="s">
        <v>21</v>
      </c>
      <c r="N523" s="228" t="s">
        <v>47</v>
      </c>
      <c r="O523" s="46"/>
      <c r="P523" s="229">
        <f>O523*H523</f>
        <v>0</v>
      </c>
      <c r="Q523" s="229">
        <v>0</v>
      </c>
      <c r="R523" s="229">
        <f>Q523*H523</f>
        <v>0</v>
      </c>
      <c r="S523" s="229">
        <v>0</v>
      </c>
      <c r="T523" s="230">
        <f>S523*H523</f>
        <v>0</v>
      </c>
      <c r="AR523" s="23" t="s">
        <v>268</v>
      </c>
      <c r="AT523" s="23" t="s">
        <v>148</v>
      </c>
      <c r="AU523" s="23" t="s">
        <v>86</v>
      </c>
      <c r="AY523" s="23" t="s">
        <v>145</v>
      </c>
      <c r="BE523" s="231">
        <f>IF(N523="základní",J523,0)</f>
        <v>0</v>
      </c>
      <c r="BF523" s="231">
        <f>IF(N523="snížená",J523,0)</f>
        <v>0</v>
      </c>
      <c r="BG523" s="231">
        <f>IF(N523="zákl. přenesená",J523,0)</f>
        <v>0</v>
      </c>
      <c r="BH523" s="231">
        <f>IF(N523="sníž. přenesená",J523,0)</f>
        <v>0</v>
      </c>
      <c r="BI523" s="231">
        <f>IF(N523="nulová",J523,0)</f>
        <v>0</v>
      </c>
      <c r="BJ523" s="23" t="s">
        <v>84</v>
      </c>
      <c r="BK523" s="231">
        <f>ROUND(I523*H523,2)</f>
        <v>0</v>
      </c>
      <c r="BL523" s="23" t="s">
        <v>268</v>
      </c>
      <c r="BM523" s="23" t="s">
        <v>783</v>
      </c>
    </row>
    <row r="524" s="11" customFormat="1">
      <c r="B524" s="232"/>
      <c r="C524" s="233"/>
      <c r="D524" s="234" t="s">
        <v>155</v>
      </c>
      <c r="E524" s="235" t="s">
        <v>21</v>
      </c>
      <c r="F524" s="236" t="s">
        <v>784</v>
      </c>
      <c r="G524" s="233"/>
      <c r="H524" s="237">
        <v>3.8999999999999999</v>
      </c>
      <c r="I524" s="238"/>
      <c r="J524" s="233"/>
      <c r="K524" s="233"/>
      <c r="L524" s="239"/>
      <c r="M524" s="240"/>
      <c r="N524" s="241"/>
      <c r="O524" s="241"/>
      <c r="P524" s="241"/>
      <c r="Q524" s="241"/>
      <c r="R524" s="241"/>
      <c r="S524" s="241"/>
      <c r="T524" s="242"/>
      <c r="AT524" s="243" t="s">
        <v>155</v>
      </c>
      <c r="AU524" s="243" t="s">
        <v>86</v>
      </c>
      <c r="AV524" s="11" t="s">
        <v>86</v>
      </c>
      <c r="AW524" s="11" t="s">
        <v>39</v>
      </c>
      <c r="AX524" s="11" t="s">
        <v>76</v>
      </c>
      <c r="AY524" s="243" t="s">
        <v>145</v>
      </c>
    </row>
    <row r="525" s="12" customFormat="1">
      <c r="B525" s="244"/>
      <c r="C525" s="245"/>
      <c r="D525" s="234" t="s">
        <v>155</v>
      </c>
      <c r="E525" s="246" t="s">
        <v>21</v>
      </c>
      <c r="F525" s="247" t="s">
        <v>157</v>
      </c>
      <c r="G525" s="245"/>
      <c r="H525" s="248">
        <v>3.8999999999999999</v>
      </c>
      <c r="I525" s="249"/>
      <c r="J525" s="245"/>
      <c r="K525" s="245"/>
      <c r="L525" s="250"/>
      <c r="M525" s="251"/>
      <c r="N525" s="252"/>
      <c r="O525" s="252"/>
      <c r="P525" s="252"/>
      <c r="Q525" s="252"/>
      <c r="R525" s="252"/>
      <c r="S525" s="252"/>
      <c r="T525" s="253"/>
      <c r="AT525" s="254" t="s">
        <v>155</v>
      </c>
      <c r="AU525" s="254" t="s">
        <v>86</v>
      </c>
      <c r="AV525" s="12" t="s">
        <v>153</v>
      </c>
      <c r="AW525" s="12" t="s">
        <v>39</v>
      </c>
      <c r="AX525" s="12" t="s">
        <v>84</v>
      </c>
      <c r="AY525" s="254" t="s">
        <v>145</v>
      </c>
    </row>
    <row r="526" s="1" customFormat="1" ht="16.5" customHeight="1">
      <c r="B526" s="45"/>
      <c r="C526" s="267" t="s">
        <v>785</v>
      </c>
      <c r="D526" s="267" t="s">
        <v>263</v>
      </c>
      <c r="E526" s="268" t="s">
        <v>786</v>
      </c>
      <c r="F526" s="269" t="s">
        <v>787</v>
      </c>
      <c r="G526" s="270" t="s">
        <v>165</v>
      </c>
      <c r="H526" s="271">
        <v>4</v>
      </c>
      <c r="I526" s="272"/>
      <c r="J526" s="273">
        <f>ROUND(I526*H526,2)</f>
        <v>0</v>
      </c>
      <c r="K526" s="269" t="s">
        <v>152</v>
      </c>
      <c r="L526" s="274"/>
      <c r="M526" s="275" t="s">
        <v>21</v>
      </c>
      <c r="N526" s="276" t="s">
        <v>47</v>
      </c>
      <c r="O526" s="46"/>
      <c r="P526" s="229">
        <f>O526*H526</f>
        <v>0</v>
      </c>
      <c r="Q526" s="229">
        <v>0.00021000000000000001</v>
      </c>
      <c r="R526" s="229">
        <f>Q526*H526</f>
        <v>0.00084000000000000003</v>
      </c>
      <c r="S526" s="229">
        <v>0</v>
      </c>
      <c r="T526" s="230">
        <f>S526*H526</f>
        <v>0</v>
      </c>
      <c r="AR526" s="23" t="s">
        <v>368</v>
      </c>
      <c r="AT526" s="23" t="s">
        <v>263</v>
      </c>
      <c r="AU526" s="23" t="s">
        <v>86</v>
      </c>
      <c r="AY526" s="23" t="s">
        <v>145</v>
      </c>
      <c r="BE526" s="231">
        <f>IF(N526="základní",J526,0)</f>
        <v>0</v>
      </c>
      <c r="BF526" s="231">
        <f>IF(N526="snížená",J526,0)</f>
        <v>0</v>
      </c>
      <c r="BG526" s="231">
        <f>IF(N526="zákl. přenesená",J526,0)</f>
        <v>0</v>
      </c>
      <c r="BH526" s="231">
        <f>IF(N526="sníž. přenesená",J526,0)</f>
        <v>0</v>
      </c>
      <c r="BI526" s="231">
        <f>IF(N526="nulová",J526,0)</f>
        <v>0</v>
      </c>
      <c r="BJ526" s="23" t="s">
        <v>84</v>
      </c>
      <c r="BK526" s="231">
        <f>ROUND(I526*H526,2)</f>
        <v>0</v>
      </c>
      <c r="BL526" s="23" t="s">
        <v>268</v>
      </c>
      <c r="BM526" s="23" t="s">
        <v>788</v>
      </c>
    </row>
    <row r="527" s="1" customFormat="1" ht="38.25" customHeight="1">
      <c r="B527" s="45"/>
      <c r="C527" s="220" t="s">
        <v>789</v>
      </c>
      <c r="D527" s="220" t="s">
        <v>148</v>
      </c>
      <c r="E527" s="221" t="s">
        <v>790</v>
      </c>
      <c r="F527" s="222" t="s">
        <v>791</v>
      </c>
      <c r="G527" s="223" t="s">
        <v>305</v>
      </c>
      <c r="H527" s="224">
        <v>1.4279999999999999</v>
      </c>
      <c r="I527" s="225"/>
      <c r="J527" s="226">
        <f>ROUND(I527*H527,2)</f>
        <v>0</v>
      </c>
      <c r="K527" s="222" t="s">
        <v>152</v>
      </c>
      <c r="L527" s="71"/>
      <c r="M527" s="227" t="s">
        <v>21</v>
      </c>
      <c r="N527" s="228" t="s">
        <v>47</v>
      </c>
      <c r="O527" s="46"/>
      <c r="P527" s="229">
        <f>O527*H527</f>
        <v>0</v>
      </c>
      <c r="Q527" s="229">
        <v>0</v>
      </c>
      <c r="R527" s="229">
        <f>Q527*H527</f>
        <v>0</v>
      </c>
      <c r="S527" s="229">
        <v>0</v>
      </c>
      <c r="T527" s="230">
        <f>S527*H527</f>
        <v>0</v>
      </c>
      <c r="AR527" s="23" t="s">
        <v>268</v>
      </c>
      <c r="AT527" s="23" t="s">
        <v>148</v>
      </c>
      <c r="AU527" s="23" t="s">
        <v>86</v>
      </c>
      <c r="AY527" s="23" t="s">
        <v>145</v>
      </c>
      <c r="BE527" s="231">
        <f>IF(N527="základní",J527,0)</f>
        <v>0</v>
      </c>
      <c r="BF527" s="231">
        <f>IF(N527="snížená",J527,0)</f>
        <v>0</v>
      </c>
      <c r="BG527" s="231">
        <f>IF(N527="zákl. přenesená",J527,0)</f>
        <v>0</v>
      </c>
      <c r="BH527" s="231">
        <f>IF(N527="sníž. přenesená",J527,0)</f>
        <v>0</v>
      </c>
      <c r="BI527" s="231">
        <f>IF(N527="nulová",J527,0)</f>
        <v>0</v>
      </c>
      <c r="BJ527" s="23" t="s">
        <v>84</v>
      </c>
      <c r="BK527" s="231">
        <f>ROUND(I527*H527,2)</f>
        <v>0</v>
      </c>
      <c r="BL527" s="23" t="s">
        <v>268</v>
      </c>
      <c r="BM527" s="23" t="s">
        <v>792</v>
      </c>
    </row>
    <row r="528" s="1" customFormat="1">
      <c r="B528" s="45"/>
      <c r="C528" s="73"/>
      <c r="D528" s="234" t="s">
        <v>167</v>
      </c>
      <c r="E528" s="73"/>
      <c r="F528" s="255" t="s">
        <v>498</v>
      </c>
      <c r="G528" s="73"/>
      <c r="H528" s="73"/>
      <c r="I528" s="190"/>
      <c r="J528" s="73"/>
      <c r="K528" s="73"/>
      <c r="L528" s="71"/>
      <c r="M528" s="256"/>
      <c r="N528" s="46"/>
      <c r="O528" s="46"/>
      <c r="P528" s="46"/>
      <c r="Q528" s="46"/>
      <c r="R528" s="46"/>
      <c r="S528" s="46"/>
      <c r="T528" s="94"/>
      <c r="AT528" s="23" t="s">
        <v>167</v>
      </c>
      <c r="AU528" s="23" t="s">
        <v>86</v>
      </c>
    </row>
    <row r="529" s="10" customFormat="1" ht="29.88" customHeight="1">
      <c r="B529" s="204"/>
      <c r="C529" s="205"/>
      <c r="D529" s="206" t="s">
        <v>75</v>
      </c>
      <c r="E529" s="218" t="s">
        <v>793</v>
      </c>
      <c r="F529" s="218" t="s">
        <v>794</v>
      </c>
      <c r="G529" s="205"/>
      <c r="H529" s="205"/>
      <c r="I529" s="208"/>
      <c r="J529" s="219">
        <f>BK529</f>
        <v>0</v>
      </c>
      <c r="K529" s="205"/>
      <c r="L529" s="210"/>
      <c r="M529" s="211"/>
      <c r="N529" s="212"/>
      <c r="O529" s="212"/>
      <c r="P529" s="213">
        <f>SUM(P530:P619)</f>
        <v>0</v>
      </c>
      <c r="Q529" s="212"/>
      <c r="R529" s="213">
        <f>SUM(R530:R619)</f>
        <v>4.1142193599999999</v>
      </c>
      <c r="S529" s="212"/>
      <c r="T529" s="214">
        <f>SUM(T530:T619)</f>
        <v>7.0255255000000005</v>
      </c>
      <c r="AR529" s="215" t="s">
        <v>86</v>
      </c>
      <c r="AT529" s="216" t="s">
        <v>75</v>
      </c>
      <c r="AU529" s="216" t="s">
        <v>84</v>
      </c>
      <c r="AY529" s="215" t="s">
        <v>145</v>
      </c>
      <c r="BK529" s="217">
        <f>SUM(BK530:BK619)</f>
        <v>0</v>
      </c>
    </row>
    <row r="530" s="1" customFormat="1" ht="16.5" customHeight="1">
      <c r="B530" s="45"/>
      <c r="C530" s="220" t="s">
        <v>795</v>
      </c>
      <c r="D530" s="220" t="s">
        <v>148</v>
      </c>
      <c r="E530" s="221" t="s">
        <v>796</v>
      </c>
      <c r="F530" s="222" t="s">
        <v>797</v>
      </c>
      <c r="G530" s="223" t="s">
        <v>151</v>
      </c>
      <c r="H530" s="224">
        <v>127.505</v>
      </c>
      <c r="I530" s="225"/>
      <c r="J530" s="226">
        <f>ROUND(I530*H530,2)</f>
        <v>0</v>
      </c>
      <c r="K530" s="222" t="s">
        <v>152</v>
      </c>
      <c r="L530" s="71"/>
      <c r="M530" s="227" t="s">
        <v>21</v>
      </c>
      <c r="N530" s="228" t="s">
        <v>47</v>
      </c>
      <c r="O530" s="46"/>
      <c r="P530" s="229">
        <f>O530*H530</f>
        <v>0</v>
      </c>
      <c r="Q530" s="229">
        <v>0</v>
      </c>
      <c r="R530" s="229">
        <f>Q530*H530</f>
        <v>0</v>
      </c>
      <c r="S530" s="229">
        <v>0.055100000000000003</v>
      </c>
      <c r="T530" s="230">
        <f>S530*H530</f>
        <v>7.0255255000000005</v>
      </c>
      <c r="AR530" s="23" t="s">
        <v>268</v>
      </c>
      <c r="AT530" s="23" t="s">
        <v>148</v>
      </c>
      <c r="AU530" s="23" t="s">
        <v>86</v>
      </c>
      <c r="AY530" s="23" t="s">
        <v>145</v>
      </c>
      <c r="BE530" s="231">
        <f>IF(N530="základní",J530,0)</f>
        <v>0</v>
      </c>
      <c r="BF530" s="231">
        <f>IF(N530="snížená",J530,0)</f>
        <v>0</v>
      </c>
      <c r="BG530" s="231">
        <f>IF(N530="zákl. přenesená",J530,0)</f>
        <v>0</v>
      </c>
      <c r="BH530" s="231">
        <f>IF(N530="sníž. přenesená",J530,0)</f>
        <v>0</v>
      </c>
      <c r="BI530" s="231">
        <f>IF(N530="nulová",J530,0)</f>
        <v>0</v>
      </c>
      <c r="BJ530" s="23" t="s">
        <v>84</v>
      </c>
      <c r="BK530" s="231">
        <f>ROUND(I530*H530,2)</f>
        <v>0</v>
      </c>
      <c r="BL530" s="23" t="s">
        <v>268</v>
      </c>
      <c r="BM530" s="23" t="s">
        <v>798</v>
      </c>
    </row>
    <row r="531" s="11" customFormat="1">
      <c r="B531" s="232"/>
      <c r="C531" s="233"/>
      <c r="D531" s="234" t="s">
        <v>155</v>
      </c>
      <c r="E531" s="235" t="s">
        <v>21</v>
      </c>
      <c r="F531" s="236" t="s">
        <v>338</v>
      </c>
      <c r="G531" s="233"/>
      <c r="H531" s="237">
        <v>1.24</v>
      </c>
      <c r="I531" s="238"/>
      <c r="J531" s="233"/>
      <c r="K531" s="233"/>
      <c r="L531" s="239"/>
      <c r="M531" s="240"/>
      <c r="N531" s="241"/>
      <c r="O531" s="241"/>
      <c r="P531" s="241"/>
      <c r="Q531" s="241"/>
      <c r="R531" s="241"/>
      <c r="S531" s="241"/>
      <c r="T531" s="242"/>
      <c r="AT531" s="243" t="s">
        <v>155</v>
      </c>
      <c r="AU531" s="243" t="s">
        <v>86</v>
      </c>
      <c r="AV531" s="11" t="s">
        <v>86</v>
      </c>
      <c r="AW531" s="11" t="s">
        <v>39</v>
      </c>
      <c r="AX531" s="11" t="s">
        <v>76</v>
      </c>
      <c r="AY531" s="243" t="s">
        <v>145</v>
      </c>
    </row>
    <row r="532" s="11" customFormat="1">
      <c r="B532" s="232"/>
      <c r="C532" s="233"/>
      <c r="D532" s="234" t="s">
        <v>155</v>
      </c>
      <c r="E532" s="235" t="s">
        <v>21</v>
      </c>
      <c r="F532" s="236" t="s">
        <v>339</v>
      </c>
      <c r="G532" s="233"/>
      <c r="H532" s="237">
        <v>1.75</v>
      </c>
      <c r="I532" s="238"/>
      <c r="J532" s="233"/>
      <c r="K532" s="233"/>
      <c r="L532" s="239"/>
      <c r="M532" s="240"/>
      <c r="N532" s="241"/>
      <c r="O532" s="241"/>
      <c r="P532" s="241"/>
      <c r="Q532" s="241"/>
      <c r="R532" s="241"/>
      <c r="S532" s="241"/>
      <c r="T532" s="242"/>
      <c r="AT532" s="243" t="s">
        <v>155</v>
      </c>
      <c r="AU532" s="243" t="s">
        <v>86</v>
      </c>
      <c r="AV532" s="11" t="s">
        <v>86</v>
      </c>
      <c r="AW532" s="11" t="s">
        <v>39</v>
      </c>
      <c r="AX532" s="11" t="s">
        <v>76</v>
      </c>
      <c r="AY532" s="243" t="s">
        <v>145</v>
      </c>
    </row>
    <row r="533" s="11" customFormat="1">
      <c r="B533" s="232"/>
      <c r="C533" s="233"/>
      <c r="D533" s="234" t="s">
        <v>155</v>
      </c>
      <c r="E533" s="235" t="s">
        <v>21</v>
      </c>
      <c r="F533" s="236" t="s">
        <v>799</v>
      </c>
      <c r="G533" s="233"/>
      <c r="H533" s="237">
        <v>48.825000000000003</v>
      </c>
      <c r="I533" s="238"/>
      <c r="J533" s="233"/>
      <c r="K533" s="233"/>
      <c r="L533" s="239"/>
      <c r="M533" s="240"/>
      <c r="N533" s="241"/>
      <c r="O533" s="241"/>
      <c r="P533" s="241"/>
      <c r="Q533" s="241"/>
      <c r="R533" s="241"/>
      <c r="S533" s="241"/>
      <c r="T533" s="242"/>
      <c r="AT533" s="243" t="s">
        <v>155</v>
      </c>
      <c r="AU533" s="243" t="s">
        <v>86</v>
      </c>
      <c r="AV533" s="11" t="s">
        <v>86</v>
      </c>
      <c r="AW533" s="11" t="s">
        <v>39</v>
      </c>
      <c r="AX533" s="11" t="s">
        <v>76</v>
      </c>
      <c r="AY533" s="243" t="s">
        <v>145</v>
      </c>
    </row>
    <row r="534" s="11" customFormat="1">
      <c r="B534" s="232"/>
      <c r="C534" s="233"/>
      <c r="D534" s="234" t="s">
        <v>155</v>
      </c>
      <c r="E534" s="235" t="s">
        <v>21</v>
      </c>
      <c r="F534" s="236" t="s">
        <v>800</v>
      </c>
      <c r="G534" s="233"/>
      <c r="H534" s="237">
        <v>8.6799999999999997</v>
      </c>
      <c r="I534" s="238"/>
      <c r="J534" s="233"/>
      <c r="K534" s="233"/>
      <c r="L534" s="239"/>
      <c r="M534" s="240"/>
      <c r="N534" s="241"/>
      <c r="O534" s="241"/>
      <c r="P534" s="241"/>
      <c r="Q534" s="241"/>
      <c r="R534" s="241"/>
      <c r="S534" s="241"/>
      <c r="T534" s="242"/>
      <c r="AT534" s="243" t="s">
        <v>155</v>
      </c>
      <c r="AU534" s="243" t="s">
        <v>86</v>
      </c>
      <c r="AV534" s="11" t="s">
        <v>86</v>
      </c>
      <c r="AW534" s="11" t="s">
        <v>39</v>
      </c>
      <c r="AX534" s="11" t="s">
        <v>76</v>
      </c>
      <c r="AY534" s="243" t="s">
        <v>145</v>
      </c>
    </row>
    <row r="535" s="11" customFormat="1">
      <c r="B535" s="232"/>
      <c r="C535" s="233"/>
      <c r="D535" s="234" t="s">
        <v>155</v>
      </c>
      <c r="E535" s="235" t="s">
        <v>21</v>
      </c>
      <c r="F535" s="236" t="s">
        <v>801</v>
      </c>
      <c r="G535" s="233"/>
      <c r="H535" s="237">
        <v>7.4900000000000002</v>
      </c>
      <c r="I535" s="238"/>
      <c r="J535" s="233"/>
      <c r="K535" s="233"/>
      <c r="L535" s="239"/>
      <c r="M535" s="240"/>
      <c r="N535" s="241"/>
      <c r="O535" s="241"/>
      <c r="P535" s="241"/>
      <c r="Q535" s="241"/>
      <c r="R535" s="241"/>
      <c r="S535" s="241"/>
      <c r="T535" s="242"/>
      <c r="AT535" s="243" t="s">
        <v>155</v>
      </c>
      <c r="AU535" s="243" t="s">
        <v>86</v>
      </c>
      <c r="AV535" s="11" t="s">
        <v>86</v>
      </c>
      <c r="AW535" s="11" t="s">
        <v>39</v>
      </c>
      <c r="AX535" s="11" t="s">
        <v>76</v>
      </c>
      <c r="AY535" s="243" t="s">
        <v>145</v>
      </c>
    </row>
    <row r="536" s="11" customFormat="1">
      <c r="B536" s="232"/>
      <c r="C536" s="233"/>
      <c r="D536" s="234" t="s">
        <v>155</v>
      </c>
      <c r="E536" s="235" t="s">
        <v>21</v>
      </c>
      <c r="F536" s="236" t="s">
        <v>802</v>
      </c>
      <c r="G536" s="233"/>
      <c r="H536" s="237">
        <v>33.689999999999998</v>
      </c>
      <c r="I536" s="238"/>
      <c r="J536" s="233"/>
      <c r="K536" s="233"/>
      <c r="L536" s="239"/>
      <c r="M536" s="240"/>
      <c r="N536" s="241"/>
      <c r="O536" s="241"/>
      <c r="P536" s="241"/>
      <c r="Q536" s="241"/>
      <c r="R536" s="241"/>
      <c r="S536" s="241"/>
      <c r="T536" s="242"/>
      <c r="AT536" s="243" t="s">
        <v>155</v>
      </c>
      <c r="AU536" s="243" t="s">
        <v>86</v>
      </c>
      <c r="AV536" s="11" t="s">
        <v>86</v>
      </c>
      <c r="AW536" s="11" t="s">
        <v>39</v>
      </c>
      <c r="AX536" s="11" t="s">
        <v>76</v>
      </c>
      <c r="AY536" s="243" t="s">
        <v>145</v>
      </c>
    </row>
    <row r="537" s="11" customFormat="1">
      <c r="B537" s="232"/>
      <c r="C537" s="233"/>
      <c r="D537" s="234" t="s">
        <v>155</v>
      </c>
      <c r="E537" s="235" t="s">
        <v>21</v>
      </c>
      <c r="F537" s="236" t="s">
        <v>803</v>
      </c>
      <c r="G537" s="233"/>
      <c r="H537" s="237">
        <v>8.0500000000000007</v>
      </c>
      <c r="I537" s="238"/>
      <c r="J537" s="233"/>
      <c r="K537" s="233"/>
      <c r="L537" s="239"/>
      <c r="M537" s="240"/>
      <c r="N537" s="241"/>
      <c r="O537" s="241"/>
      <c r="P537" s="241"/>
      <c r="Q537" s="241"/>
      <c r="R537" s="241"/>
      <c r="S537" s="241"/>
      <c r="T537" s="242"/>
      <c r="AT537" s="243" t="s">
        <v>155</v>
      </c>
      <c r="AU537" s="243" t="s">
        <v>86</v>
      </c>
      <c r="AV537" s="11" t="s">
        <v>86</v>
      </c>
      <c r="AW537" s="11" t="s">
        <v>39</v>
      </c>
      <c r="AX537" s="11" t="s">
        <v>76</v>
      </c>
      <c r="AY537" s="243" t="s">
        <v>145</v>
      </c>
    </row>
    <row r="538" s="11" customFormat="1">
      <c r="B538" s="232"/>
      <c r="C538" s="233"/>
      <c r="D538" s="234" t="s">
        <v>155</v>
      </c>
      <c r="E538" s="235" t="s">
        <v>21</v>
      </c>
      <c r="F538" s="236" t="s">
        <v>804</v>
      </c>
      <c r="G538" s="233"/>
      <c r="H538" s="237">
        <v>17.780000000000001</v>
      </c>
      <c r="I538" s="238"/>
      <c r="J538" s="233"/>
      <c r="K538" s="233"/>
      <c r="L538" s="239"/>
      <c r="M538" s="240"/>
      <c r="N538" s="241"/>
      <c r="O538" s="241"/>
      <c r="P538" s="241"/>
      <c r="Q538" s="241"/>
      <c r="R538" s="241"/>
      <c r="S538" s="241"/>
      <c r="T538" s="242"/>
      <c r="AT538" s="243" t="s">
        <v>155</v>
      </c>
      <c r="AU538" s="243" t="s">
        <v>86</v>
      </c>
      <c r="AV538" s="11" t="s">
        <v>86</v>
      </c>
      <c r="AW538" s="11" t="s">
        <v>39</v>
      </c>
      <c r="AX538" s="11" t="s">
        <v>76</v>
      </c>
      <c r="AY538" s="243" t="s">
        <v>145</v>
      </c>
    </row>
    <row r="539" s="12" customFormat="1">
      <c r="B539" s="244"/>
      <c r="C539" s="245"/>
      <c r="D539" s="234" t="s">
        <v>155</v>
      </c>
      <c r="E539" s="246" t="s">
        <v>21</v>
      </c>
      <c r="F539" s="247" t="s">
        <v>157</v>
      </c>
      <c r="G539" s="245"/>
      <c r="H539" s="248">
        <v>127.505</v>
      </c>
      <c r="I539" s="249"/>
      <c r="J539" s="245"/>
      <c r="K539" s="245"/>
      <c r="L539" s="250"/>
      <c r="M539" s="251"/>
      <c r="N539" s="252"/>
      <c r="O539" s="252"/>
      <c r="P539" s="252"/>
      <c r="Q539" s="252"/>
      <c r="R539" s="252"/>
      <c r="S539" s="252"/>
      <c r="T539" s="253"/>
      <c r="AT539" s="254" t="s">
        <v>155</v>
      </c>
      <c r="AU539" s="254" t="s">
        <v>86</v>
      </c>
      <c r="AV539" s="12" t="s">
        <v>153</v>
      </c>
      <c r="AW539" s="12" t="s">
        <v>39</v>
      </c>
      <c r="AX539" s="12" t="s">
        <v>84</v>
      </c>
      <c r="AY539" s="254" t="s">
        <v>145</v>
      </c>
    </row>
    <row r="540" s="1" customFormat="1" ht="25.5" customHeight="1">
      <c r="B540" s="45"/>
      <c r="C540" s="220" t="s">
        <v>805</v>
      </c>
      <c r="D540" s="220" t="s">
        <v>148</v>
      </c>
      <c r="E540" s="221" t="s">
        <v>806</v>
      </c>
      <c r="F540" s="222" t="s">
        <v>807</v>
      </c>
      <c r="G540" s="223" t="s">
        <v>151</v>
      </c>
      <c r="H540" s="224">
        <v>142.518</v>
      </c>
      <c r="I540" s="225"/>
      <c r="J540" s="226">
        <f>ROUND(I540*H540,2)</f>
        <v>0</v>
      </c>
      <c r="K540" s="222" t="s">
        <v>152</v>
      </c>
      <c r="L540" s="71"/>
      <c r="M540" s="227" t="s">
        <v>21</v>
      </c>
      <c r="N540" s="228" t="s">
        <v>47</v>
      </c>
      <c r="O540" s="46"/>
      <c r="P540" s="229">
        <f>O540*H540</f>
        <v>0</v>
      </c>
      <c r="Q540" s="229">
        <v>0.0032499999999999999</v>
      </c>
      <c r="R540" s="229">
        <f>Q540*H540</f>
        <v>0.46318349999999997</v>
      </c>
      <c r="S540" s="229">
        <v>0</v>
      </c>
      <c r="T540" s="230">
        <f>S540*H540</f>
        <v>0</v>
      </c>
      <c r="AR540" s="23" t="s">
        <v>268</v>
      </c>
      <c r="AT540" s="23" t="s">
        <v>148</v>
      </c>
      <c r="AU540" s="23" t="s">
        <v>86</v>
      </c>
      <c r="AY540" s="23" t="s">
        <v>145</v>
      </c>
      <c r="BE540" s="231">
        <f>IF(N540="základní",J540,0)</f>
        <v>0</v>
      </c>
      <c r="BF540" s="231">
        <f>IF(N540="snížená",J540,0)</f>
        <v>0</v>
      </c>
      <c r="BG540" s="231">
        <f>IF(N540="zákl. přenesená",J540,0)</f>
        <v>0</v>
      </c>
      <c r="BH540" s="231">
        <f>IF(N540="sníž. přenesená",J540,0)</f>
        <v>0</v>
      </c>
      <c r="BI540" s="231">
        <f>IF(N540="nulová",J540,0)</f>
        <v>0</v>
      </c>
      <c r="BJ540" s="23" t="s">
        <v>84</v>
      </c>
      <c r="BK540" s="231">
        <f>ROUND(I540*H540,2)</f>
        <v>0</v>
      </c>
      <c r="BL540" s="23" t="s">
        <v>268</v>
      </c>
      <c r="BM540" s="23" t="s">
        <v>808</v>
      </c>
    </row>
    <row r="541" s="11" customFormat="1">
      <c r="B541" s="232"/>
      <c r="C541" s="233"/>
      <c r="D541" s="234" t="s">
        <v>155</v>
      </c>
      <c r="E541" s="235" t="s">
        <v>21</v>
      </c>
      <c r="F541" s="236" t="s">
        <v>809</v>
      </c>
      <c r="G541" s="233"/>
      <c r="H541" s="237">
        <v>7.9989999999999997</v>
      </c>
      <c r="I541" s="238"/>
      <c r="J541" s="233"/>
      <c r="K541" s="233"/>
      <c r="L541" s="239"/>
      <c r="M541" s="240"/>
      <c r="N541" s="241"/>
      <c r="O541" s="241"/>
      <c r="P541" s="241"/>
      <c r="Q541" s="241"/>
      <c r="R541" s="241"/>
      <c r="S541" s="241"/>
      <c r="T541" s="242"/>
      <c r="AT541" s="243" t="s">
        <v>155</v>
      </c>
      <c r="AU541" s="243" t="s">
        <v>86</v>
      </c>
      <c r="AV541" s="11" t="s">
        <v>86</v>
      </c>
      <c r="AW541" s="11" t="s">
        <v>39</v>
      </c>
      <c r="AX541" s="11" t="s">
        <v>76</v>
      </c>
      <c r="AY541" s="243" t="s">
        <v>145</v>
      </c>
    </row>
    <row r="542" s="11" customFormat="1">
      <c r="B542" s="232"/>
      <c r="C542" s="233"/>
      <c r="D542" s="234" t="s">
        <v>155</v>
      </c>
      <c r="E542" s="235" t="s">
        <v>21</v>
      </c>
      <c r="F542" s="236" t="s">
        <v>810</v>
      </c>
      <c r="G542" s="233"/>
      <c r="H542" s="237">
        <v>8.2010000000000005</v>
      </c>
      <c r="I542" s="238"/>
      <c r="J542" s="233"/>
      <c r="K542" s="233"/>
      <c r="L542" s="239"/>
      <c r="M542" s="240"/>
      <c r="N542" s="241"/>
      <c r="O542" s="241"/>
      <c r="P542" s="241"/>
      <c r="Q542" s="241"/>
      <c r="R542" s="241"/>
      <c r="S542" s="241"/>
      <c r="T542" s="242"/>
      <c r="AT542" s="243" t="s">
        <v>155</v>
      </c>
      <c r="AU542" s="243" t="s">
        <v>86</v>
      </c>
      <c r="AV542" s="11" t="s">
        <v>86</v>
      </c>
      <c r="AW542" s="11" t="s">
        <v>39</v>
      </c>
      <c r="AX542" s="11" t="s">
        <v>76</v>
      </c>
      <c r="AY542" s="243" t="s">
        <v>145</v>
      </c>
    </row>
    <row r="543" s="11" customFormat="1">
      <c r="B543" s="232"/>
      <c r="C543" s="233"/>
      <c r="D543" s="234" t="s">
        <v>155</v>
      </c>
      <c r="E543" s="235" t="s">
        <v>21</v>
      </c>
      <c r="F543" s="236" t="s">
        <v>811</v>
      </c>
      <c r="G543" s="233"/>
      <c r="H543" s="237">
        <v>44.933999999999998</v>
      </c>
      <c r="I543" s="238"/>
      <c r="J543" s="233"/>
      <c r="K543" s="233"/>
      <c r="L543" s="239"/>
      <c r="M543" s="240"/>
      <c r="N543" s="241"/>
      <c r="O543" s="241"/>
      <c r="P543" s="241"/>
      <c r="Q543" s="241"/>
      <c r="R543" s="241"/>
      <c r="S543" s="241"/>
      <c r="T543" s="242"/>
      <c r="AT543" s="243" t="s">
        <v>155</v>
      </c>
      <c r="AU543" s="243" t="s">
        <v>86</v>
      </c>
      <c r="AV543" s="11" t="s">
        <v>86</v>
      </c>
      <c r="AW543" s="11" t="s">
        <v>39</v>
      </c>
      <c r="AX543" s="11" t="s">
        <v>76</v>
      </c>
      <c r="AY543" s="243" t="s">
        <v>145</v>
      </c>
    </row>
    <row r="544" s="11" customFormat="1">
      <c r="B544" s="232"/>
      <c r="C544" s="233"/>
      <c r="D544" s="234" t="s">
        <v>155</v>
      </c>
      <c r="E544" s="235" t="s">
        <v>21</v>
      </c>
      <c r="F544" s="236" t="s">
        <v>812</v>
      </c>
      <c r="G544" s="233"/>
      <c r="H544" s="237">
        <v>8.282</v>
      </c>
      <c r="I544" s="238"/>
      <c r="J544" s="233"/>
      <c r="K544" s="233"/>
      <c r="L544" s="239"/>
      <c r="M544" s="240"/>
      <c r="N544" s="241"/>
      <c r="O544" s="241"/>
      <c r="P544" s="241"/>
      <c r="Q544" s="241"/>
      <c r="R544" s="241"/>
      <c r="S544" s="241"/>
      <c r="T544" s="242"/>
      <c r="AT544" s="243" t="s">
        <v>155</v>
      </c>
      <c r="AU544" s="243" t="s">
        <v>86</v>
      </c>
      <c r="AV544" s="11" t="s">
        <v>86</v>
      </c>
      <c r="AW544" s="11" t="s">
        <v>39</v>
      </c>
      <c r="AX544" s="11" t="s">
        <v>76</v>
      </c>
      <c r="AY544" s="243" t="s">
        <v>145</v>
      </c>
    </row>
    <row r="545" s="11" customFormat="1">
      <c r="B545" s="232"/>
      <c r="C545" s="233"/>
      <c r="D545" s="234" t="s">
        <v>155</v>
      </c>
      <c r="E545" s="235" t="s">
        <v>21</v>
      </c>
      <c r="F545" s="236" t="s">
        <v>813</v>
      </c>
      <c r="G545" s="233"/>
      <c r="H545" s="237">
        <v>7.0700000000000003</v>
      </c>
      <c r="I545" s="238"/>
      <c r="J545" s="233"/>
      <c r="K545" s="233"/>
      <c r="L545" s="239"/>
      <c r="M545" s="240"/>
      <c r="N545" s="241"/>
      <c r="O545" s="241"/>
      <c r="P545" s="241"/>
      <c r="Q545" s="241"/>
      <c r="R545" s="241"/>
      <c r="S545" s="241"/>
      <c r="T545" s="242"/>
      <c r="AT545" s="243" t="s">
        <v>155</v>
      </c>
      <c r="AU545" s="243" t="s">
        <v>86</v>
      </c>
      <c r="AV545" s="11" t="s">
        <v>86</v>
      </c>
      <c r="AW545" s="11" t="s">
        <v>39</v>
      </c>
      <c r="AX545" s="11" t="s">
        <v>76</v>
      </c>
      <c r="AY545" s="243" t="s">
        <v>145</v>
      </c>
    </row>
    <row r="546" s="11" customFormat="1">
      <c r="B546" s="232"/>
      <c r="C546" s="233"/>
      <c r="D546" s="234" t="s">
        <v>155</v>
      </c>
      <c r="E546" s="235" t="s">
        <v>21</v>
      </c>
      <c r="F546" s="236" t="s">
        <v>814</v>
      </c>
      <c r="G546" s="233"/>
      <c r="H546" s="237">
        <v>41.387999999999998</v>
      </c>
      <c r="I546" s="238"/>
      <c r="J546" s="233"/>
      <c r="K546" s="233"/>
      <c r="L546" s="239"/>
      <c r="M546" s="240"/>
      <c r="N546" s="241"/>
      <c r="O546" s="241"/>
      <c r="P546" s="241"/>
      <c r="Q546" s="241"/>
      <c r="R546" s="241"/>
      <c r="S546" s="241"/>
      <c r="T546" s="242"/>
      <c r="AT546" s="243" t="s">
        <v>155</v>
      </c>
      <c r="AU546" s="243" t="s">
        <v>86</v>
      </c>
      <c r="AV546" s="11" t="s">
        <v>86</v>
      </c>
      <c r="AW546" s="11" t="s">
        <v>39</v>
      </c>
      <c r="AX546" s="11" t="s">
        <v>76</v>
      </c>
      <c r="AY546" s="243" t="s">
        <v>145</v>
      </c>
    </row>
    <row r="547" s="11" customFormat="1">
      <c r="B547" s="232"/>
      <c r="C547" s="233"/>
      <c r="D547" s="234" t="s">
        <v>155</v>
      </c>
      <c r="E547" s="235" t="s">
        <v>21</v>
      </c>
      <c r="F547" s="236" t="s">
        <v>815</v>
      </c>
      <c r="G547" s="233"/>
      <c r="H547" s="237">
        <v>7.6760000000000002</v>
      </c>
      <c r="I547" s="238"/>
      <c r="J547" s="233"/>
      <c r="K547" s="233"/>
      <c r="L547" s="239"/>
      <c r="M547" s="240"/>
      <c r="N547" s="241"/>
      <c r="O547" s="241"/>
      <c r="P547" s="241"/>
      <c r="Q547" s="241"/>
      <c r="R547" s="241"/>
      <c r="S547" s="241"/>
      <c r="T547" s="242"/>
      <c r="AT547" s="243" t="s">
        <v>155</v>
      </c>
      <c r="AU547" s="243" t="s">
        <v>86</v>
      </c>
      <c r="AV547" s="11" t="s">
        <v>86</v>
      </c>
      <c r="AW547" s="11" t="s">
        <v>39</v>
      </c>
      <c r="AX547" s="11" t="s">
        <v>76</v>
      </c>
      <c r="AY547" s="243" t="s">
        <v>145</v>
      </c>
    </row>
    <row r="548" s="11" customFormat="1">
      <c r="B548" s="232"/>
      <c r="C548" s="233"/>
      <c r="D548" s="234" t="s">
        <v>155</v>
      </c>
      <c r="E548" s="235" t="s">
        <v>21</v>
      </c>
      <c r="F548" s="236" t="s">
        <v>816</v>
      </c>
      <c r="G548" s="233"/>
      <c r="H548" s="237">
        <v>16.968</v>
      </c>
      <c r="I548" s="238"/>
      <c r="J548" s="233"/>
      <c r="K548" s="233"/>
      <c r="L548" s="239"/>
      <c r="M548" s="240"/>
      <c r="N548" s="241"/>
      <c r="O548" s="241"/>
      <c r="P548" s="241"/>
      <c r="Q548" s="241"/>
      <c r="R548" s="241"/>
      <c r="S548" s="241"/>
      <c r="T548" s="242"/>
      <c r="AT548" s="243" t="s">
        <v>155</v>
      </c>
      <c r="AU548" s="243" t="s">
        <v>86</v>
      </c>
      <c r="AV548" s="11" t="s">
        <v>86</v>
      </c>
      <c r="AW548" s="11" t="s">
        <v>39</v>
      </c>
      <c r="AX548" s="11" t="s">
        <v>76</v>
      </c>
      <c r="AY548" s="243" t="s">
        <v>145</v>
      </c>
    </row>
    <row r="549" s="12" customFormat="1">
      <c r="B549" s="244"/>
      <c r="C549" s="245"/>
      <c r="D549" s="234" t="s">
        <v>155</v>
      </c>
      <c r="E549" s="246" t="s">
        <v>21</v>
      </c>
      <c r="F549" s="247" t="s">
        <v>157</v>
      </c>
      <c r="G549" s="245"/>
      <c r="H549" s="248">
        <v>142.518</v>
      </c>
      <c r="I549" s="249"/>
      <c r="J549" s="245"/>
      <c r="K549" s="245"/>
      <c r="L549" s="250"/>
      <c r="M549" s="251"/>
      <c r="N549" s="252"/>
      <c r="O549" s="252"/>
      <c r="P549" s="252"/>
      <c r="Q549" s="252"/>
      <c r="R549" s="252"/>
      <c r="S549" s="252"/>
      <c r="T549" s="253"/>
      <c r="AT549" s="254" t="s">
        <v>155</v>
      </c>
      <c r="AU549" s="254" t="s">
        <v>86</v>
      </c>
      <c r="AV549" s="12" t="s">
        <v>153</v>
      </c>
      <c r="AW549" s="12" t="s">
        <v>39</v>
      </c>
      <c r="AX549" s="12" t="s">
        <v>84</v>
      </c>
      <c r="AY549" s="254" t="s">
        <v>145</v>
      </c>
    </row>
    <row r="550" s="1" customFormat="1" ht="16.5" customHeight="1">
      <c r="B550" s="45"/>
      <c r="C550" s="267" t="s">
        <v>817</v>
      </c>
      <c r="D550" s="267" t="s">
        <v>263</v>
      </c>
      <c r="E550" s="268" t="s">
        <v>818</v>
      </c>
      <c r="F550" s="269" t="s">
        <v>819</v>
      </c>
      <c r="G550" s="270" t="s">
        <v>151</v>
      </c>
      <c r="H550" s="271">
        <v>171.02199999999999</v>
      </c>
      <c r="I550" s="272"/>
      <c r="J550" s="273">
        <f>ROUND(I550*H550,2)</f>
        <v>0</v>
      </c>
      <c r="K550" s="269" t="s">
        <v>21</v>
      </c>
      <c r="L550" s="274"/>
      <c r="M550" s="275" t="s">
        <v>21</v>
      </c>
      <c r="N550" s="276" t="s">
        <v>47</v>
      </c>
      <c r="O550" s="46"/>
      <c r="P550" s="229">
        <f>O550*H550</f>
        <v>0</v>
      </c>
      <c r="Q550" s="229">
        <v>0.0126</v>
      </c>
      <c r="R550" s="229">
        <f>Q550*H550</f>
        <v>2.1548772</v>
      </c>
      <c r="S550" s="229">
        <v>0</v>
      </c>
      <c r="T550" s="230">
        <f>S550*H550</f>
        <v>0</v>
      </c>
      <c r="AR550" s="23" t="s">
        <v>368</v>
      </c>
      <c r="AT550" s="23" t="s">
        <v>263</v>
      </c>
      <c r="AU550" s="23" t="s">
        <v>86</v>
      </c>
      <c r="AY550" s="23" t="s">
        <v>145</v>
      </c>
      <c r="BE550" s="231">
        <f>IF(N550="základní",J550,0)</f>
        <v>0</v>
      </c>
      <c r="BF550" s="231">
        <f>IF(N550="snížená",J550,0)</f>
        <v>0</v>
      </c>
      <c r="BG550" s="231">
        <f>IF(N550="zákl. přenesená",J550,0)</f>
        <v>0</v>
      </c>
      <c r="BH550" s="231">
        <f>IF(N550="sníž. přenesená",J550,0)</f>
        <v>0</v>
      </c>
      <c r="BI550" s="231">
        <f>IF(N550="nulová",J550,0)</f>
        <v>0</v>
      </c>
      <c r="BJ550" s="23" t="s">
        <v>84</v>
      </c>
      <c r="BK550" s="231">
        <f>ROUND(I550*H550,2)</f>
        <v>0</v>
      </c>
      <c r="BL550" s="23" t="s">
        <v>268</v>
      </c>
      <c r="BM550" s="23" t="s">
        <v>820</v>
      </c>
    </row>
    <row r="551" s="11" customFormat="1">
      <c r="B551" s="232"/>
      <c r="C551" s="233"/>
      <c r="D551" s="234" t="s">
        <v>155</v>
      </c>
      <c r="E551" s="233"/>
      <c r="F551" s="236" t="s">
        <v>821</v>
      </c>
      <c r="G551" s="233"/>
      <c r="H551" s="237">
        <v>171.02199999999999</v>
      </c>
      <c r="I551" s="238"/>
      <c r="J551" s="233"/>
      <c r="K551" s="233"/>
      <c r="L551" s="239"/>
      <c r="M551" s="240"/>
      <c r="N551" s="241"/>
      <c r="O551" s="241"/>
      <c r="P551" s="241"/>
      <c r="Q551" s="241"/>
      <c r="R551" s="241"/>
      <c r="S551" s="241"/>
      <c r="T551" s="242"/>
      <c r="AT551" s="243" t="s">
        <v>155</v>
      </c>
      <c r="AU551" s="243" t="s">
        <v>86</v>
      </c>
      <c r="AV551" s="11" t="s">
        <v>86</v>
      </c>
      <c r="AW551" s="11" t="s">
        <v>6</v>
      </c>
      <c r="AX551" s="11" t="s">
        <v>84</v>
      </c>
      <c r="AY551" s="243" t="s">
        <v>145</v>
      </c>
    </row>
    <row r="552" s="1" customFormat="1" ht="25.5" customHeight="1">
      <c r="B552" s="45"/>
      <c r="C552" s="220" t="s">
        <v>822</v>
      </c>
      <c r="D552" s="220" t="s">
        <v>148</v>
      </c>
      <c r="E552" s="221" t="s">
        <v>823</v>
      </c>
      <c r="F552" s="222" t="s">
        <v>824</v>
      </c>
      <c r="G552" s="223" t="s">
        <v>151</v>
      </c>
      <c r="H552" s="224">
        <v>142.518</v>
      </c>
      <c r="I552" s="225"/>
      <c r="J552" s="226">
        <f>ROUND(I552*H552,2)</f>
        <v>0</v>
      </c>
      <c r="K552" s="222" t="s">
        <v>152</v>
      </c>
      <c r="L552" s="71"/>
      <c r="M552" s="227" t="s">
        <v>21</v>
      </c>
      <c r="N552" s="228" t="s">
        <v>47</v>
      </c>
      <c r="O552" s="46"/>
      <c r="P552" s="229">
        <f>O552*H552</f>
        <v>0</v>
      </c>
      <c r="Q552" s="229">
        <v>0.0080000000000000002</v>
      </c>
      <c r="R552" s="229">
        <f>Q552*H552</f>
        <v>1.1401440000000001</v>
      </c>
      <c r="S552" s="229">
        <v>0</v>
      </c>
      <c r="T552" s="230">
        <f>S552*H552</f>
        <v>0</v>
      </c>
      <c r="AR552" s="23" t="s">
        <v>268</v>
      </c>
      <c r="AT552" s="23" t="s">
        <v>148</v>
      </c>
      <c r="AU552" s="23" t="s">
        <v>86</v>
      </c>
      <c r="AY552" s="23" t="s">
        <v>145</v>
      </c>
      <c r="BE552" s="231">
        <f>IF(N552="základní",J552,0)</f>
        <v>0</v>
      </c>
      <c r="BF552" s="231">
        <f>IF(N552="snížená",J552,0)</f>
        <v>0</v>
      </c>
      <c r="BG552" s="231">
        <f>IF(N552="zákl. přenesená",J552,0)</f>
        <v>0</v>
      </c>
      <c r="BH552" s="231">
        <f>IF(N552="sníž. přenesená",J552,0)</f>
        <v>0</v>
      </c>
      <c r="BI552" s="231">
        <f>IF(N552="nulová",J552,0)</f>
        <v>0</v>
      </c>
      <c r="BJ552" s="23" t="s">
        <v>84</v>
      </c>
      <c r="BK552" s="231">
        <f>ROUND(I552*H552,2)</f>
        <v>0</v>
      </c>
      <c r="BL552" s="23" t="s">
        <v>268</v>
      </c>
      <c r="BM552" s="23" t="s">
        <v>825</v>
      </c>
    </row>
    <row r="553" s="11" customFormat="1">
      <c r="B553" s="232"/>
      <c r="C553" s="233"/>
      <c r="D553" s="234" t="s">
        <v>155</v>
      </c>
      <c r="E553" s="235" t="s">
        <v>21</v>
      </c>
      <c r="F553" s="236" t="s">
        <v>809</v>
      </c>
      <c r="G553" s="233"/>
      <c r="H553" s="237">
        <v>7.9989999999999997</v>
      </c>
      <c r="I553" s="238"/>
      <c r="J553" s="233"/>
      <c r="K553" s="233"/>
      <c r="L553" s="239"/>
      <c r="M553" s="240"/>
      <c r="N553" s="241"/>
      <c r="O553" s="241"/>
      <c r="P553" s="241"/>
      <c r="Q553" s="241"/>
      <c r="R553" s="241"/>
      <c r="S553" s="241"/>
      <c r="T553" s="242"/>
      <c r="AT553" s="243" t="s">
        <v>155</v>
      </c>
      <c r="AU553" s="243" t="s">
        <v>86</v>
      </c>
      <c r="AV553" s="11" t="s">
        <v>86</v>
      </c>
      <c r="AW553" s="11" t="s">
        <v>39</v>
      </c>
      <c r="AX553" s="11" t="s">
        <v>76</v>
      </c>
      <c r="AY553" s="243" t="s">
        <v>145</v>
      </c>
    </row>
    <row r="554" s="11" customFormat="1">
      <c r="B554" s="232"/>
      <c r="C554" s="233"/>
      <c r="D554" s="234" t="s">
        <v>155</v>
      </c>
      <c r="E554" s="235" t="s">
        <v>21</v>
      </c>
      <c r="F554" s="236" t="s">
        <v>810</v>
      </c>
      <c r="G554" s="233"/>
      <c r="H554" s="237">
        <v>8.2010000000000005</v>
      </c>
      <c r="I554" s="238"/>
      <c r="J554" s="233"/>
      <c r="K554" s="233"/>
      <c r="L554" s="239"/>
      <c r="M554" s="240"/>
      <c r="N554" s="241"/>
      <c r="O554" s="241"/>
      <c r="P554" s="241"/>
      <c r="Q554" s="241"/>
      <c r="R554" s="241"/>
      <c r="S554" s="241"/>
      <c r="T554" s="242"/>
      <c r="AT554" s="243" t="s">
        <v>155</v>
      </c>
      <c r="AU554" s="243" t="s">
        <v>86</v>
      </c>
      <c r="AV554" s="11" t="s">
        <v>86</v>
      </c>
      <c r="AW554" s="11" t="s">
        <v>39</v>
      </c>
      <c r="AX554" s="11" t="s">
        <v>76</v>
      </c>
      <c r="AY554" s="243" t="s">
        <v>145</v>
      </c>
    </row>
    <row r="555" s="11" customFormat="1">
      <c r="B555" s="232"/>
      <c r="C555" s="233"/>
      <c r="D555" s="234" t="s">
        <v>155</v>
      </c>
      <c r="E555" s="235" t="s">
        <v>21</v>
      </c>
      <c r="F555" s="236" t="s">
        <v>811</v>
      </c>
      <c r="G555" s="233"/>
      <c r="H555" s="237">
        <v>44.933999999999998</v>
      </c>
      <c r="I555" s="238"/>
      <c r="J555" s="233"/>
      <c r="K555" s="233"/>
      <c r="L555" s="239"/>
      <c r="M555" s="240"/>
      <c r="N555" s="241"/>
      <c r="O555" s="241"/>
      <c r="P555" s="241"/>
      <c r="Q555" s="241"/>
      <c r="R555" s="241"/>
      <c r="S555" s="241"/>
      <c r="T555" s="242"/>
      <c r="AT555" s="243" t="s">
        <v>155</v>
      </c>
      <c r="AU555" s="243" t="s">
        <v>86</v>
      </c>
      <c r="AV555" s="11" t="s">
        <v>86</v>
      </c>
      <c r="AW555" s="11" t="s">
        <v>39</v>
      </c>
      <c r="AX555" s="11" t="s">
        <v>76</v>
      </c>
      <c r="AY555" s="243" t="s">
        <v>145</v>
      </c>
    </row>
    <row r="556" s="11" customFormat="1">
      <c r="B556" s="232"/>
      <c r="C556" s="233"/>
      <c r="D556" s="234" t="s">
        <v>155</v>
      </c>
      <c r="E556" s="235" t="s">
        <v>21</v>
      </c>
      <c r="F556" s="236" t="s">
        <v>812</v>
      </c>
      <c r="G556" s="233"/>
      <c r="H556" s="237">
        <v>8.282</v>
      </c>
      <c r="I556" s="238"/>
      <c r="J556" s="233"/>
      <c r="K556" s="233"/>
      <c r="L556" s="239"/>
      <c r="M556" s="240"/>
      <c r="N556" s="241"/>
      <c r="O556" s="241"/>
      <c r="P556" s="241"/>
      <c r="Q556" s="241"/>
      <c r="R556" s="241"/>
      <c r="S556" s="241"/>
      <c r="T556" s="242"/>
      <c r="AT556" s="243" t="s">
        <v>155</v>
      </c>
      <c r="AU556" s="243" t="s">
        <v>86</v>
      </c>
      <c r="AV556" s="11" t="s">
        <v>86</v>
      </c>
      <c r="AW556" s="11" t="s">
        <v>39</v>
      </c>
      <c r="AX556" s="11" t="s">
        <v>76</v>
      </c>
      <c r="AY556" s="243" t="s">
        <v>145</v>
      </c>
    </row>
    <row r="557" s="11" customFormat="1">
      <c r="B557" s="232"/>
      <c r="C557" s="233"/>
      <c r="D557" s="234" t="s">
        <v>155</v>
      </c>
      <c r="E557" s="235" t="s">
        <v>21</v>
      </c>
      <c r="F557" s="236" t="s">
        <v>813</v>
      </c>
      <c r="G557" s="233"/>
      <c r="H557" s="237">
        <v>7.0700000000000003</v>
      </c>
      <c r="I557" s="238"/>
      <c r="J557" s="233"/>
      <c r="K557" s="233"/>
      <c r="L557" s="239"/>
      <c r="M557" s="240"/>
      <c r="N557" s="241"/>
      <c r="O557" s="241"/>
      <c r="P557" s="241"/>
      <c r="Q557" s="241"/>
      <c r="R557" s="241"/>
      <c r="S557" s="241"/>
      <c r="T557" s="242"/>
      <c r="AT557" s="243" t="s">
        <v>155</v>
      </c>
      <c r="AU557" s="243" t="s">
        <v>86</v>
      </c>
      <c r="AV557" s="11" t="s">
        <v>86</v>
      </c>
      <c r="AW557" s="11" t="s">
        <v>39</v>
      </c>
      <c r="AX557" s="11" t="s">
        <v>76</v>
      </c>
      <c r="AY557" s="243" t="s">
        <v>145</v>
      </c>
    </row>
    <row r="558" s="11" customFormat="1">
      <c r="B558" s="232"/>
      <c r="C558" s="233"/>
      <c r="D558" s="234" t="s">
        <v>155</v>
      </c>
      <c r="E558" s="235" t="s">
        <v>21</v>
      </c>
      <c r="F558" s="236" t="s">
        <v>814</v>
      </c>
      <c r="G558" s="233"/>
      <c r="H558" s="237">
        <v>41.387999999999998</v>
      </c>
      <c r="I558" s="238"/>
      <c r="J558" s="233"/>
      <c r="K558" s="233"/>
      <c r="L558" s="239"/>
      <c r="M558" s="240"/>
      <c r="N558" s="241"/>
      <c r="O558" s="241"/>
      <c r="P558" s="241"/>
      <c r="Q558" s="241"/>
      <c r="R558" s="241"/>
      <c r="S558" s="241"/>
      <c r="T558" s="242"/>
      <c r="AT558" s="243" t="s">
        <v>155</v>
      </c>
      <c r="AU558" s="243" t="s">
        <v>86</v>
      </c>
      <c r="AV558" s="11" t="s">
        <v>86</v>
      </c>
      <c r="AW558" s="11" t="s">
        <v>39</v>
      </c>
      <c r="AX558" s="11" t="s">
        <v>76</v>
      </c>
      <c r="AY558" s="243" t="s">
        <v>145</v>
      </c>
    </row>
    <row r="559" s="11" customFormat="1">
      <c r="B559" s="232"/>
      <c r="C559" s="233"/>
      <c r="D559" s="234" t="s">
        <v>155</v>
      </c>
      <c r="E559" s="235" t="s">
        <v>21</v>
      </c>
      <c r="F559" s="236" t="s">
        <v>815</v>
      </c>
      <c r="G559" s="233"/>
      <c r="H559" s="237">
        <v>7.6760000000000002</v>
      </c>
      <c r="I559" s="238"/>
      <c r="J559" s="233"/>
      <c r="K559" s="233"/>
      <c r="L559" s="239"/>
      <c r="M559" s="240"/>
      <c r="N559" s="241"/>
      <c r="O559" s="241"/>
      <c r="P559" s="241"/>
      <c r="Q559" s="241"/>
      <c r="R559" s="241"/>
      <c r="S559" s="241"/>
      <c r="T559" s="242"/>
      <c r="AT559" s="243" t="s">
        <v>155</v>
      </c>
      <c r="AU559" s="243" t="s">
        <v>86</v>
      </c>
      <c r="AV559" s="11" t="s">
        <v>86</v>
      </c>
      <c r="AW559" s="11" t="s">
        <v>39</v>
      </c>
      <c r="AX559" s="11" t="s">
        <v>76</v>
      </c>
      <c r="AY559" s="243" t="s">
        <v>145</v>
      </c>
    </row>
    <row r="560" s="11" customFormat="1">
      <c r="B560" s="232"/>
      <c r="C560" s="233"/>
      <c r="D560" s="234" t="s">
        <v>155</v>
      </c>
      <c r="E560" s="235" t="s">
        <v>21</v>
      </c>
      <c r="F560" s="236" t="s">
        <v>816</v>
      </c>
      <c r="G560" s="233"/>
      <c r="H560" s="237">
        <v>16.968</v>
      </c>
      <c r="I560" s="238"/>
      <c r="J560" s="233"/>
      <c r="K560" s="233"/>
      <c r="L560" s="239"/>
      <c r="M560" s="240"/>
      <c r="N560" s="241"/>
      <c r="O560" s="241"/>
      <c r="P560" s="241"/>
      <c r="Q560" s="241"/>
      <c r="R560" s="241"/>
      <c r="S560" s="241"/>
      <c r="T560" s="242"/>
      <c r="AT560" s="243" t="s">
        <v>155</v>
      </c>
      <c r="AU560" s="243" t="s">
        <v>86</v>
      </c>
      <c r="AV560" s="11" t="s">
        <v>86</v>
      </c>
      <c r="AW560" s="11" t="s">
        <v>39</v>
      </c>
      <c r="AX560" s="11" t="s">
        <v>76</v>
      </c>
      <c r="AY560" s="243" t="s">
        <v>145</v>
      </c>
    </row>
    <row r="561" s="12" customFormat="1">
      <c r="B561" s="244"/>
      <c r="C561" s="245"/>
      <c r="D561" s="234" t="s">
        <v>155</v>
      </c>
      <c r="E561" s="246" t="s">
        <v>21</v>
      </c>
      <c r="F561" s="247" t="s">
        <v>157</v>
      </c>
      <c r="G561" s="245"/>
      <c r="H561" s="248">
        <v>142.518</v>
      </c>
      <c r="I561" s="249"/>
      <c r="J561" s="245"/>
      <c r="K561" s="245"/>
      <c r="L561" s="250"/>
      <c r="M561" s="251"/>
      <c r="N561" s="252"/>
      <c r="O561" s="252"/>
      <c r="P561" s="252"/>
      <c r="Q561" s="252"/>
      <c r="R561" s="252"/>
      <c r="S561" s="252"/>
      <c r="T561" s="253"/>
      <c r="AT561" s="254" t="s">
        <v>155</v>
      </c>
      <c r="AU561" s="254" t="s">
        <v>86</v>
      </c>
      <c r="AV561" s="12" t="s">
        <v>153</v>
      </c>
      <c r="AW561" s="12" t="s">
        <v>39</v>
      </c>
      <c r="AX561" s="12" t="s">
        <v>84</v>
      </c>
      <c r="AY561" s="254" t="s">
        <v>145</v>
      </c>
    </row>
    <row r="562" s="1" customFormat="1" ht="25.5" customHeight="1">
      <c r="B562" s="45"/>
      <c r="C562" s="220" t="s">
        <v>826</v>
      </c>
      <c r="D562" s="220" t="s">
        <v>148</v>
      </c>
      <c r="E562" s="221" t="s">
        <v>827</v>
      </c>
      <c r="F562" s="222" t="s">
        <v>828</v>
      </c>
      <c r="G562" s="223" t="s">
        <v>151</v>
      </c>
      <c r="H562" s="224">
        <v>39.228000000000002</v>
      </c>
      <c r="I562" s="225"/>
      <c r="J562" s="226">
        <f>ROUND(I562*H562,2)</f>
        <v>0</v>
      </c>
      <c r="K562" s="222" t="s">
        <v>152</v>
      </c>
      <c r="L562" s="71"/>
      <c r="M562" s="227" t="s">
        <v>21</v>
      </c>
      <c r="N562" s="228" t="s">
        <v>47</v>
      </c>
      <c r="O562" s="46"/>
      <c r="P562" s="229">
        <f>O562*H562</f>
        <v>0</v>
      </c>
      <c r="Q562" s="229">
        <v>0</v>
      </c>
      <c r="R562" s="229">
        <f>Q562*H562</f>
        <v>0</v>
      </c>
      <c r="S562" s="229">
        <v>0</v>
      </c>
      <c r="T562" s="230">
        <f>S562*H562</f>
        <v>0</v>
      </c>
      <c r="AR562" s="23" t="s">
        <v>268</v>
      </c>
      <c r="AT562" s="23" t="s">
        <v>148</v>
      </c>
      <c r="AU562" s="23" t="s">
        <v>86</v>
      </c>
      <c r="AY562" s="23" t="s">
        <v>145</v>
      </c>
      <c r="BE562" s="231">
        <f>IF(N562="základní",J562,0)</f>
        <v>0</v>
      </c>
      <c r="BF562" s="231">
        <f>IF(N562="snížená",J562,0)</f>
        <v>0</v>
      </c>
      <c r="BG562" s="231">
        <f>IF(N562="zákl. přenesená",J562,0)</f>
        <v>0</v>
      </c>
      <c r="BH562" s="231">
        <f>IF(N562="sníž. přenesená",J562,0)</f>
        <v>0</v>
      </c>
      <c r="BI562" s="231">
        <f>IF(N562="nulová",J562,0)</f>
        <v>0</v>
      </c>
      <c r="BJ562" s="23" t="s">
        <v>84</v>
      </c>
      <c r="BK562" s="231">
        <f>ROUND(I562*H562,2)</f>
        <v>0</v>
      </c>
      <c r="BL562" s="23" t="s">
        <v>268</v>
      </c>
      <c r="BM562" s="23" t="s">
        <v>829</v>
      </c>
    </row>
    <row r="563" s="11" customFormat="1">
      <c r="B563" s="232"/>
      <c r="C563" s="233"/>
      <c r="D563" s="234" t="s">
        <v>155</v>
      </c>
      <c r="E563" s="235" t="s">
        <v>21</v>
      </c>
      <c r="F563" s="236" t="s">
        <v>809</v>
      </c>
      <c r="G563" s="233"/>
      <c r="H563" s="237">
        <v>7.9989999999999997</v>
      </c>
      <c r="I563" s="238"/>
      <c r="J563" s="233"/>
      <c r="K563" s="233"/>
      <c r="L563" s="239"/>
      <c r="M563" s="240"/>
      <c r="N563" s="241"/>
      <c r="O563" s="241"/>
      <c r="P563" s="241"/>
      <c r="Q563" s="241"/>
      <c r="R563" s="241"/>
      <c r="S563" s="241"/>
      <c r="T563" s="242"/>
      <c r="AT563" s="243" t="s">
        <v>155</v>
      </c>
      <c r="AU563" s="243" t="s">
        <v>86</v>
      </c>
      <c r="AV563" s="11" t="s">
        <v>86</v>
      </c>
      <c r="AW563" s="11" t="s">
        <v>39</v>
      </c>
      <c r="AX563" s="11" t="s">
        <v>76</v>
      </c>
      <c r="AY563" s="243" t="s">
        <v>145</v>
      </c>
    </row>
    <row r="564" s="11" customFormat="1">
      <c r="B564" s="232"/>
      <c r="C564" s="233"/>
      <c r="D564" s="234" t="s">
        <v>155</v>
      </c>
      <c r="E564" s="235" t="s">
        <v>21</v>
      </c>
      <c r="F564" s="236" t="s">
        <v>810</v>
      </c>
      <c r="G564" s="233"/>
      <c r="H564" s="237">
        <v>8.2010000000000005</v>
      </c>
      <c r="I564" s="238"/>
      <c r="J564" s="233"/>
      <c r="K564" s="233"/>
      <c r="L564" s="239"/>
      <c r="M564" s="240"/>
      <c r="N564" s="241"/>
      <c r="O564" s="241"/>
      <c r="P564" s="241"/>
      <c r="Q564" s="241"/>
      <c r="R564" s="241"/>
      <c r="S564" s="241"/>
      <c r="T564" s="242"/>
      <c r="AT564" s="243" t="s">
        <v>155</v>
      </c>
      <c r="AU564" s="243" t="s">
        <v>86</v>
      </c>
      <c r="AV564" s="11" t="s">
        <v>86</v>
      </c>
      <c r="AW564" s="11" t="s">
        <v>39</v>
      </c>
      <c r="AX564" s="11" t="s">
        <v>76</v>
      </c>
      <c r="AY564" s="243" t="s">
        <v>145</v>
      </c>
    </row>
    <row r="565" s="11" customFormat="1">
      <c r="B565" s="232"/>
      <c r="C565" s="233"/>
      <c r="D565" s="234" t="s">
        <v>155</v>
      </c>
      <c r="E565" s="235" t="s">
        <v>21</v>
      </c>
      <c r="F565" s="236" t="s">
        <v>812</v>
      </c>
      <c r="G565" s="233"/>
      <c r="H565" s="237">
        <v>8.282</v>
      </c>
      <c r="I565" s="238"/>
      <c r="J565" s="233"/>
      <c r="K565" s="233"/>
      <c r="L565" s="239"/>
      <c r="M565" s="240"/>
      <c r="N565" s="241"/>
      <c r="O565" s="241"/>
      <c r="P565" s="241"/>
      <c r="Q565" s="241"/>
      <c r="R565" s="241"/>
      <c r="S565" s="241"/>
      <c r="T565" s="242"/>
      <c r="AT565" s="243" t="s">
        <v>155</v>
      </c>
      <c r="AU565" s="243" t="s">
        <v>86</v>
      </c>
      <c r="AV565" s="11" t="s">
        <v>86</v>
      </c>
      <c r="AW565" s="11" t="s">
        <v>39</v>
      </c>
      <c r="AX565" s="11" t="s">
        <v>76</v>
      </c>
      <c r="AY565" s="243" t="s">
        <v>145</v>
      </c>
    </row>
    <row r="566" s="11" customFormat="1">
      <c r="B566" s="232"/>
      <c r="C566" s="233"/>
      <c r="D566" s="234" t="s">
        <v>155</v>
      </c>
      <c r="E566" s="235" t="s">
        <v>21</v>
      </c>
      <c r="F566" s="236" t="s">
        <v>813</v>
      </c>
      <c r="G566" s="233"/>
      <c r="H566" s="237">
        <v>7.0700000000000003</v>
      </c>
      <c r="I566" s="238"/>
      <c r="J566" s="233"/>
      <c r="K566" s="233"/>
      <c r="L566" s="239"/>
      <c r="M566" s="240"/>
      <c r="N566" s="241"/>
      <c r="O566" s="241"/>
      <c r="P566" s="241"/>
      <c r="Q566" s="241"/>
      <c r="R566" s="241"/>
      <c r="S566" s="241"/>
      <c r="T566" s="242"/>
      <c r="AT566" s="243" t="s">
        <v>155</v>
      </c>
      <c r="AU566" s="243" t="s">
        <v>86</v>
      </c>
      <c r="AV566" s="11" t="s">
        <v>86</v>
      </c>
      <c r="AW566" s="11" t="s">
        <v>39</v>
      </c>
      <c r="AX566" s="11" t="s">
        <v>76</v>
      </c>
      <c r="AY566" s="243" t="s">
        <v>145</v>
      </c>
    </row>
    <row r="567" s="11" customFormat="1">
      <c r="B567" s="232"/>
      <c r="C567" s="233"/>
      <c r="D567" s="234" t="s">
        <v>155</v>
      </c>
      <c r="E567" s="235" t="s">
        <v>21</v>
      </c>
      <c r="F567" s="236" t="s">
        <v>815</v>
      </c>
      <c r="G567" s="233"/>
      <c r="H567" s="237">
        <v>7.6760000000000002</v>
      </c>
      <c r="I567" s="238"/>
      <c r="J567" s="233"/>
      <c r="K567" s="233"/>
      <c r="L567" s="239"/>
      <c r="M567" s="240"/>
      <c r="N567" s="241"/>
      <c r="O567" s="241"/>
      <c r="P567" s="241"/>
      <c r="Q567" s="241"/>
      <c r="R567" s="241"/>
      <c r="S567" s="241"/>
      <c r="T567" s="242"/>
      <c r="AT567" s="243" t="s">
        <v>155</v>
      </c>
      <c r="AU567" s="243" t="s">
        <v>86</v>
      </c>
      <c r="AV567" s="11" t="s">
        <v>86</v>
      </c>
      <c r="AW567" s="11" t="s">
        <v>39</v>
      </c>
      <c r="AX567" s="11" t="s">
        <v>76</v>
      </c>
      <c r="AY567" s="243" t="s">
        <v>145</v>
      </c>
    </row>
    <row r="568" s="12" customFormat="1">
      <c r="B568" s="244"/>
      <c r="C568" s="245"/>
      <c r="D568" s="234" t="s">
        <v>155</v>
      </c>
      <c r="E568" s="246" t="s">
        <v>21</v>
      </c>
      <c r="F568" s="247" t="s">
        <v>157</v>
      </c>
      <c r="G568" s="245"/>
      <c r="H568" s="248">
        <v>39.228000000000002</v>
      </c>
      <c r="I568" s="249"/>
      <c r="J568" s="245"/>
      <c r="K568" s="245"/>
      <c r="L568" s="250"/>
      <c r="M568" s="251"/>
      <c r="N568" s="252"/>
      <c r="O568" s="252"/>
      <c r="P568" s="252"/>
      <c r="Q568" s="252"/>
      <c r="R568" s="252"/>
      <c r="S568" s="252"/>
      <c r="T568" s="253"/>
      <c r="AT568" s="254" t="s">
        <v>155</v>
      </c>
      <c r="AU568" s="254" t="s">
        <v>86</v>
      </c>
      <c r="AV568" s="12" t="s">
        <v>153</v>
      </c>
      <c r="AW568" s="12" t="s">
        <v>39</v>
      </c>
      <c r="AX568" s="12" t="s">
        <v>84</v>
      </c>
      <c r="AY568" s="254" t="s">
        <v>145</v>
      </c>
    </row>
    <row r="569" s="1" customFormat="1" ht="25.5" customHeight="1">
      <c r="B569" s="45"/>
      <c r="C569" s="220" t="s">
        <v>830</v>
      </c>
      <c r="D569" s="220" t="s">
        <v>148</v>
      </c>
      <c r="E569" s="221" t="s">
        <v>831</v>
      </c>
      <c r="F569" s="222" t="s">
        <v>832</v>
      </c>
      <c r="G569" s="223" t="s">
        <v>151</v>
      </c>
      <c r="H569" s="224">
        <v>56.195999999999998</v>
      </c>
      <c r="I569" s="225"/>
      <c r="J569" s="226">
        <f>ROUND(I569*H569,2)</f>
        <v>0</v>
      </c>
      <c r="K569" s="222" t="s">
        <v>152</v>
      </c>
      <c r="L569" s="71"/>
      <c r="M569" s="227" t="s">
        <v>21</v>
      </c>
      <c r="N569" s="228" t="s">
        <v>47</v>
      </c>
      <c r="O569" s="46"/>
      <c r="P569" s="229">
        <f>O569*H569</f>
        <v>0</v>
      </c>
      <c r="Q569" s="229">
        <v>0</v>
      </c>
      <c r="R569" s="229">
        <f>Q569*H569</f>
        <v>0</v>
      </c>
      <c r="S569" s="229">
        <v>0</v>
      </c>
      <c r="T569" s="230">
        <f>S569*H569</f>
        <v>0</v>
      </c>
      <c r="AR569" s="23" t="s">
        <v>268</v>
      </c>
      <c r="AT569" s="23" t="s">
        <v>148</v>
      </c>
      <c r="AU569" s="23" t="s">
        <v>86</v>
      </c>
      <c r="AY569" s="23" t="s">
        <v>145</v>
      </c>
      <c r="BE569" s="231">
        <f>IF(N569="základní",J569,0)</f>
        <v>0</v>
      </c>
      <c r="BF569" s="231">
        <f>IF(N569="snížená",J569,0)</f>
        <v>0</v>
      </c>
      <c r="BG569" s="231">
        <f>IF(N569="zákl. přenesená",J569,0)</f>
        <v>0</v>
      </c>
      <c r="BH569" s="231">
        <f>IF(N569="sníž. přenesená",J569,0)</f>
        <v>0</v>
      </c>
      <c r="BI569" s="231">
        <f>IF(N569="nulová",J569,0)</f>
        <v>0</v>
      </c>
      <c r="BJ569" s="23" t="s">
        <v>84</v>
      </c>
      <c r="BK569" s="231">
        <f>ROUND(I569*H569,2)</f>
        <v>0</v>
      </c>
      <c r="BL569" s="23" t="s">
        <v>268</v>
      </c>
      <c r="BM569" s="23" t="s">
        <v>833</v>
      </c>
    </row>
    <row r="570" s="11" customFormat="1">
      <c r="B570" s="232"/>
      <c r="C570" s="233"/>
      <c r="D570" s="234" t="s">
        <v>155</v>
      </c>
      <c r="E570" s="235" t="s">
        <v>21</v>
      </c>
      <c r="F570" s="236" t="s">
        <v>809</v>
      </c>
      <c r="G570" s="233"/>
      <c r="H570" s="237">
        <v>7.9989999999999997</v>
      </c>
      <c r="I570" s="238"/>
      <c r="J570" s="233"/>
      <c r="K570" s="233"/>
      <c r="L570" s="239"/>
      <c r="M570" s="240"/>
      <c r="N570" s="241"/>
      <c r="O570" s="241"/>
      <c r="P570" s="241"/>
      <c r="Q570" s="241"/>
      <c r="R570" s="241"/>
      <c r="S570" s="241"/>
      <c r="T570" s="242"/>
      <c r="AT570" s="243" t="s">
        <v>155</v>
      </c>
      <c r="AU570" s="243" t="s">
        <v>86</v>
      </c>
      <c r="AV570" s="11" t="s">
        <v>86</v>
      </c>
      <c r="AW570" s="11" t="s">
        <v>39</v>
      </c>
      <c r="AX570" s="11" t="s">
        <v>76</v>
      </c>
      <c r="AY570" s="243" t="s">
        <v>145</v>
      </c>
    </row>
    <row r="571" s="11" customFormat="1">
      <c r="B571" s="232"/>
      <c r="C571" s="233"/>
      <c r="D571" s="234" t="s">
        <v>155</v>
      </c>
      <c r="E571" s="235" t="s">
        <v>21</v>
      </c>
      <c r="F571" s="236" t="s">
        <v>810</v>
      </c>
      <c r="G571" s="233"/>
      <c r="H571" s="237">
        <v>8.2010000000000005</v>
      </c>
      <c r="I571" s="238"/>
      <c r="J571" s="233"/>
      <c r="K571" s="233"/>
      <c r="L571" s="239"/>
      <c r="M571" s="240"/>
      <c r="N571" s="241"/>
      <c r="O571" s="241"/>
      <c r="P571" s="241"/>
      <c r="Q571" s="241"/>
      <c r="R571" s="241"/>
      <c r="S571" s="241"/>
      <c r="T571" s="242"/>
      <c r="AT571" s="243" t="s">
        <v>155</v>
      </c>
      <c r="AU571" s="243" t="s">
        <v>86</v>
      </c>
      <c r="AV571" s="11" t="s">
        <v>86</v>
      </c>
      <c r="AW571" s="11" t="s">
        <v>39</v>
      </c>
      <c r="AX571" s="11" t="s">
        <v>76</v>
      </c>
      <c r="AY571" s="243" t="s">
        <v>145</v>
      </c>
    </row>
    <row r="572" s="11" customFormat="1">
      <c r="B572" s="232"/>
      <c r="C572" s="233"/>
      <c r="D572" s="234" t="s">
        <v>155</v>
      </c>
      <c r="E572" s="235" t="s">
        <v>21</v>
      </c>
      <c r="F572" s="236" t="s">
        <v>812</v>
      </c>
      <c r="G572" s="233"/>
      <c r="H572" s="237">
        <v>8.282</v>
      </c>
      <c r="I572" s="238"/>
      <c r="J572" s="233"/>
      <c r="K572" s="233"/>
      <c r="L572" s="239"/>
      <c r="M572" s="240"/>
      <c r="N572" s="241"/>
      <c r="O572" s="241"/>
      <c r="P572" s="241"/>
      <c r="Q572" s="241"/>
      <c r="R572" s="241"/>
      <c r="S572" s="241"/>
      <c r="T572" s="242"/>
      <c r="AT572" s="243" t="s">
        <v>155</v>
      </c>
      <c r="AU572" s="243" t="s">
        <v>86</v>
      </c>
      <c r="AV572" s="11" t="s">
        <v>86</v>
      </c>
      <c r="AW572" s="11" t="s">
        <v>39</v>
      </c>
      <c r="AX572" s="11" t="s">
        <v>76</v>
      </c>
      <c r="AY572" s="243" t="s">
        <v>145</v>
      </c>
    </row>
    <row r="573" s="11" customFormat="1">
      <c r="B573" s="232"/>
      <c r="C573" s="233"/>
      <c r="D573" s="234" t="s">
        <v>155</v>
      </c>
      <c r="E573" s="235" t="s">
        <v>21</v>
      </c>
      <c r="F573" s="236" t="s">
        <v>813</v>
      </c>
      <c r="G573" s="233"/>
      <c r="H573" s="237">
        <v>7.0700000000000003</v>
      </c>
      <c r="I573" s="238"/>
      <c r="J573" s="233"/>
      <c r="K573" s="233"/>
      <c r="L573" s="239"/>
      <c r="M573" s="240"/>
      <c r="N573" s="241"/>
      <c r="O573" s="241"/>
      <c r="P573" s="241"/>
      <c r="Q573" s="241"/>
      <c r="R573" s="241"/>
      <c r="S573" s="241"/>
      <c r="T573" s="242"/>
      <c r="AT573" s="243" t="s">
        <v>155</v>
      </c>
      <c r="AU573" s="243" t="s">
        <v>86</v>
      </c>
      <c r="AV573" s="11" t="s">
        <v>86</v>
      </c>
      <c r="AW573" s="11" t="s">
        <v>39</v>
      </c>
      <c r="AX573" s="11" t="s">
        <v>76</v>
      </c>
      <c r="AY573" s="243" t="s">
        <v>145</v>
      </c>
    </row>
    <row r="574" s="11" customFormat="1">
      <c r="B574" s="232"/>
      <c r="C574" s="233"/>
      <c r="D574" s="234" t="s">
        <v>155</v>
      </c>
      <c r="E574" s="235" t="s">
        <v>21</v>
      </c>
      <c r="F574" s="236" t="s">
        <v>815</v>
      </c>
      <c r="G574" s="233"/>
      <c r="H574" s="237">
        <v>7.6760000000000002</v>
      </c>
      <c r="I574" s="238"/>
      <c r="J574" s="233"/>
      <c r="K574" s="233"/>
      <c r="L574" s="239"/>
      <c r="M574" s="240"/>
      <c r="N574" s="241"/>
      <c r="O574" s="241"/>
      <c r="P574" s="241"/>
      <c r="Q574" s="241"/>
      <c r="R574" s="241"/>
      <c r="S574" s="241"/>
      <c r="T574" s="242"/>
      <c r="AT574" s="243" t="s">
        <v>155</v>
      </c>
      <c r="AU574" s="243" t="s">
        <v>86</v>
      </c>
      <c r="AV574" s="11" t="s">
        <v>86</v>
      </c>
      <c r="AW574" s="11" t="s">
        <v>39</v>
      </c>
      <c r="AX574" s="11" t="s">
        <v>76</v>
      </c>
      <c r="AY574" s="243" t="s">
        <v>145</v>
      </c>
    </row>
    <row r="575" s="11" customFormat="1">
      <c r="B575" s="232"/>
      <c r="C575" s="233"/>
      <c r="D575" s="234" t="s">
        <v>155</v>
      </c>
      <c r="E575" s="235" t="s">
        <v>21</v>
      </c>
      <c r="F575" s="236" t="s">
        <v>816</v>
      </c>
      <c r="G575" s="233"/>
      <c r="H575" s="237">
        <v>16.968</v>
      </c>
      <c r="I575" s="238"/>
      <c r="J575" s="233"/>
      <c r="K575" s="233"/>
      <c r="L575" s="239"/>
      <c r="M575" s="240"/>
      <c r="N575" s="241"/>
      <c r="O575" s="241"/>
      <c r="P575" s="241"/>
      <c r="Q575" s="241"/>
      <c r="R575" s="241"/>
      <c r="S575" s="241"/>
      <c r="T575" s="242"/>
      <c r="AT575" s="243" t="s">
        <v>155</v>
      </c>
      <c r="AU575" s="243" t="s">
        <v>86</v>
      </c>
      <c r="AV575" s="11" t="s">
        <v>86</v>
      </c>
      <c r="AW575" s="11" t="s">
        <v>39</v>
      </c>
      <c r="AX575" s="11" t="s">
        <v>76</v>
      </c>
      <c r="AY575" s="243" t="s">
        <v>145</v>
      </c>
    </row>
    <row r="576" s="12" customFormat="1">
      <c r="B576" s="244"/>
      <c r="C576" s="245"/>
      <c r="D576" s="234" t="s">
        <v>155</v>
      </c>
      <c r="E576" s="246" t="s">
        <v>21</v>
      </c>
      <c r="F576" s="247" t="s">
        <v>157</v>
      </c>
      <c r="G576" s="245"/>
      <c r="H576" s="248">
        <v>56.195999999999998</v>
      </c>
      <c r="I576" s="249"/>
      <c r="J576" s="245"/>
      <c r="K576" s="245"/>
      <c r="L576" s="250"/>
      <c r="M576" s="251"/>
      <c r="N576" s="252"/>
      <c r="O576" s="252"/>
      <c r="P576" s="252"/>
      <c r="Q576" s="252"/>
      <c r="R576" s="252"/>
      <c r="S576" s="252"/>
      <c r="T576" s="253"/>
      <c r="AT576" s="254" t="s">
        <v>155</v>
      </c>
      <c r="AU576" s="254" t="s">
        <v>86</v>
      </c>
      <c r="AV576" s="12" t="s">
        <v>153</v>
      </c>
      <c r="AW576" s="12" t="s">
        <v>39</v>
      </c>
      <c r="AX576" s="12" t="s">
        <v>84</v>
      </c>
      <c r="AY576" s="254" t="s">
        <v>145</v>
      </c>
    </row>
    <row r="577" s="1" customFormat="1" ht="25.5" customHeight="1">
      <c r="B577" s="45"/>
      <c r="C577" s="220" t="s">
        <v>834</v>
      </c>
      <c r="D577" s="220" t="s">
        <v>148</v>
      </c>
      <c r="E577" s="221" t="s">
        <v>835</v>
      </c>
      <c r="F577" s="222" t="s">
        <v>836</v>
      </c>
      <c r="G577" s="223" t="s">
        <v>151</v>
      </c>
      <c r="H577" s="224">
        <v>4.9279999999999999</v>
      </c>
      <c r="I577" s="225"/>
      <c r="J577" s="226">
        <f>ROUND(I577*H577,2)</f>
        <v>0</v>
      </c>
      <c r="K577" s="222" t="s">
        <v>152</v>
      </c>
      <c r="L577" s="71"/>
      <c r="M577" s="227" t="s">
        <v>21</v>
      </c>
      <c r="N577" s="228" t="s">
        <v>47</v>
      </c>
      <c r="O577" s="46"/>
      <c r="P577" s="229">
        <f>O577*H577</f>
        <v>0</v>
      </c>
      <c r="Q577" s="229">
        <v>0.00051999999999999995</v>
      </c>
      <c r="R577" s="229">
        <f>Q577*H577</f>
        <v>0.0025625599999999998</v>
      </c>
      <c r="S577" s="229">
        <v>0</v>
      </c>
      <c r="T577" s="230">
        <f>S577*H577</f>
        <v>0</v>
      </c>
      <c r="AR577" s="23" t="s">
        <v>268</v>
      </c>
      <c r="AT577" s="23" t="s">
        <v>148</v>
      </c>
      <c r="AU577" s="23" t="s">
        <v>86</v>
      </c>
      <c r="AY577" s="23" t="s">
        <v>145</v>
      </c>
      <c r="BE577" s="231">
        <f>IF(N577="základní",J577,0)</f>
        <v>0</v>
      </c>
      <c r="BF577" s="231">
        <f>IF(N577="snížená",J577,0)</f>
        <v>0</v>
      </c>
      <c r="BG577" s="231">
        <f>IF(N577="zákl. přenesená",J577,0)</f>
        <v>0</v>
      </c>
      <c r="BH577" s="231">
        <f>IF(N577="sníž. přenesená",J577,0)</f>
        <v>0</v>
      </c>
      <c r="BI577" s="231">
        <f>IF(N577="nulová",J577,0)</f>
        <v>0</v>
      </c>
      <c r="BJ577" s="23" t="s">
        <v>84</v>
      </c>
      <c r="BK577" s="231">
        <f>ROUND(I577*H577,2)</f>
        <v>0</v>
      </c>
      <c r="BL577" s="23" t="s">
        <v>268</v>
      </c>
      <c r="BM577" s="23" t="s">
        <v>837</v>
      </c>
    </row>
    <row r="578" s="11" customFormat="1">
      <c r="B578" s="232"/>
      <c r="C578" s="233"/>
      <c r="D578" s="234" t="s">
        <v>155</v>
      </c>
      <c r="E578" s="235" t="s">
        <v>21</v>
      </c>
      <c r="F578" s="236" t="s">
        <v>838</v>
      </c>
      <c r="G578" s="233"/>
      <c r="H578" s="237">
        <v>2.1150000000000002</v>
      </c>
      <c r="I578" s="238"/>
      <c r="J578" s="233"/>
      <c r="K578" s="233"/>
      <c r="L578" s="239"/>
      <c r="M578" s="240"/>
      <c r="N578" s="241"/>
      <c r="O578" s="241"/>
      <c r="P578" s="241"/>
      <c r="Q578" s="241"/>
      <c r="R578" s="241"/>
      <c r="S578" s="241"/>
      <c r="T578" s="242"/>
      <c r="AT578" s="243" t="s">
        <v>155</v>
      </c>
      <c r="AU578" s="243" t="s">
        <v>86</v>
      </c>
      <c r="AV578" s="11" t="s">
        <v>86</v>
      </c>
      <c r="AW578" s="11" t="s">
        <v>39</v>
      </c>
      <c r="AX578" s="11" t="s">
        <v>76</v>
      </c>
      <c r="AY578" s="243" t="s">
        <v>145</v>
      </c>
    </row>
    <row r="579" s="11" customFormat="1">
      <c r="B579" s="232"/>
      <c r="C579" s="233"/>
      <c r="D579" s="234" t="s">
        <v>155</v>
      </c>
      <c r="E579" s="235" t="s">
        <v>21</v>
      </c>
      <c r="F579" s="236" t="s">
        <v>839</v>
      </c>
      <c r="G579" s="233"/>
      <c r="H579" s="237">
        <v>0.76500000000000001</v>
      </c>
      <c r="I579" s="238"/>
      <c r="J579" s="233"/>
      <c r="K579" s="233"/>
      <c r="L579" s="239"/>
      <c r="M579" s="240"/>
      <c r="N579" s="241"/>
      <c r="O579" s="241"/>
      <c r="P579" s="241"/>
      <c r="Q579" s="241"/>
      <c r="R579" s="241"/>
      <c r="S579" s="241"/>
      <c r="T579" s="242"/>
      <c r="AT579" s="243" t="s">
        <v>155</v>
      </c>
      <c r="AU579" s="243" t="s">
        <v>86</v>
      </c>
      <c r="AV579" s="11" t="s">
        <v>86</v>
      </c>
      <c r="AW579" s="11" t="s">
        <v>39</v>
      </c>
      <c r="AX579" s="11" t="s">
        <v>76</v>
      </c>
      <c r="AY579" s="243" t="s">
        <v>145</v>
      </c>
    </row>
    <row r="580" s="11" customFormat="1">
      <c r="B580" s="232"/>
      <c r="C580" s="233"/>
      <c r="D580" s="234" t="s">
        <v>155</v>
      </c>
      <c r="E580" s="235" t="s">
        <v>21</v>
      </c>
      <c r="F580" s="236" t="s">
        <v>840</v>
      </c>
      <c r="G580" s="233"/>
      <c r="H580" s="237">
        <v>0.90000000000000002</v>
      </c>
      <c r="I580" s="238"/>
      <c r="J580" s="233"/>
      <c r="K580" s="233"/>
      <c r="L580" s="239"/>
      <c r="M580" s="240"/>
      <c r="N580" s="241"/>
      <c r="O580" s="241"/>
      <c r="P580" s="241"/>
      <c r="Q580" s="241"/>
      <c r="R580" s="241"/>
      <c r="S580" s="241"/>
      <c r="T580" s="242"/>
      <c r="AT580" s="243" t="s">
        <v>155</v>
      </c>
      <c r="AU580" s="243" t="s">
        <v>86</v>
      </c>
      <c r="AV580" s="11" t="s">
        <v>86</v>
      </c>
      <c r="AW580" s="11" t="s">
        <v>39</v>
      </c>
      <c r="AX580" s="11" t="s">
        <v>76</v>
      </c>
      <c r="AY580" s="243" t="s">
        <v>145</v>
      </c>
    </row>
    <row r="581" s="11" customFormat="1">
      <c r="B581" s="232"/>
      <c r="C581" s="233"/>
      <c r="D581" s="234" t="s">
        <v>155</v>
      </c>
      <c r="E581" s="235" t="s">
        <v>21</v>
      </c>
      <c r="F581" s="236" t="s">
        <v>841</v>
      </c>
      <c r="G581" s="233"/>
      <c r="H581" s="237">
        <v>1.1479999999999999</v>
      </c>
      <c r="I581" s="238"/>
      <c r="J581" s="233"/>
      <c r="K581" s="233"/>
      <c r="L581" s="239"/>
      <c r="M581" s="240"/>
      <c r="N581" s="241"/>
      <c r="O581" s="241"/>
      <c r="P581" s="241"/>
      <c r="Q581" s="241"/>
      <c r="R581" s="241"/>
      <c r="S581" s="241"/>
      <c r="T581" s="242"/>
      <c r="AT581" s="243" t="s">
        <v>155</v>
      </c>
      <c r="AU581" s="243" t="s">
        <v>86</v>
      </c>
      <c r="AV581" s="11" t="s">
        <v>86</v>
      </c>
      <c r="AW581" s="11" t="s">
        <v>39</v>
      </c>
      <c r="AX581" s="11" t="s">
        <v>76</v>
      </c>
      <c r="AY581" s="243" t="s">
        <v>145</v>
      </c>
    </row>
    <row r="582" s="12" customFormat="1">
      <c r="B582" s="244"/>
      <c r="C582" s="245"/>
      <c r="D582" s="234" t="s">
        <v>155</v>
      </c>
      <c r="E582" s="246" t="s">
        <v>21</v>
      </c>
      <c r="F582" s="247" t="s">
        <v>157</v>
      </c>
      <c r="G582" s="245"/>
      <c r="H582" s="248">
        <v>4.9279999999999999</v>
      </c>
      <c r="I582" s="249"/>
      <c r="J582" s="245"/>
      <c r="K582" s="245"/>
      <c r="L582" s="250"/>
      <c r="M582" s="251"/>
      <c r="N582" s="252"/>
      <c r="O582" s="252"/>
      <c r="P582" s="252"/>
      <c r="Q582" s="252"/>
      <c r="R582" s="252"/>
      <c r="S582" s="252"/>
      <c r="T582" s="253"/>
      <c r="AT582" s="254" t="s">
        <v>155</v>
      </c>
      <c r="AU582" s="254" t="s">
        <v>86</v>
      </c>
      <c r="AV582" s="12" t="s">
        <v>153</v>
      </c>
      <c r="AW582" s="12" t="s">
        <v>39</v>
      </c>
      <c r="AX582" s="12" t="s">
        <v>84</v>
      </c>
      <c r="AY582" s="254" t="s">
        <v>145</v>
      </c>
    </row>
    <row r="583" s="1" customFormat="1" ht="16.5" customHeight="1">
      <c r="B583" s="45"/>
      <c r="C583" s="267" t="s">
        <v>842</v>
      </c>
      <c r="D583" s="267" t="s">
        <v>263</v>
      </c>
      <c r="E583" s="268" t="s">
        <v>843</v>
      </c>
      <c r="F583" s="269" t="s">
        <v>844</v>
      </c>
      <c r="G583" s="270" t="s">
        <v>151</v>
      </c>
      <c r="H583" s="271">
        <v>5.4210000000000003</v>
      </c>
      <c r="I583" s="272"/>
      <c r="J583" s="273">
        <f>ROUND(I583*H583,2)</f>
        <v>0</v>
      </c>
      <c r="K583" s="269" t="s">
        <v>152</v>
      </c>
      <c r="L583" s="274"/>
      <c r="M583" s="275" t="s">
        <v>21</v>
      </c>
      <c r="N583" s="276" t="s">
        <v>47</v>
      </c>
      <c r="O583" s="46"/>
      <c r="P583" s="229">
        <f>O583*H583</f>
        <v>0</v>
      </c>
      <c r="Q583" s="229">
        <v>0.0074999999999999997</v>
      </c>
      <c r="R583" s="229">
        <f>Q583*H583</f>
        <v>0.040657499999999999</v>
      </c>
      <c r="S583" s="229">
        <v>0</v>
      </c>
      <c r="T583" s="230">
        <f>S583*H583</f>
        <v>0</v>
      </c>
      <c r="AR583" s="23" t="s">
        <v>368</v>
      </c>
      <c r="AT583" s="23" t="s">
        <v>263</v>
      </c>
      <c r="AU583" s="23" t="s">
        <v>86</v>
      </c>
      <c r="AY583" s="23" t="s">
        <v>145</v>
      </c>
      <c r="BE583" s="231">
        <f>IF(N583="základní",J583,0)</f>
        <v>0</v>
      </c>
      <c r="BF583" s="231">
        <f>IF(N583="snížená",J583,0)</f>
        <v>0</v>
      </c>
      <c r="BG583" s="231">
        <f>IF(N583="zákl. přenesená",J583,0)</f>
        <v>0</v>
      </c>
      <c r="BH583" s="231">
        <f>IF(N583="sníž. přenesená",J583,0)</f>
        <v>0</v>
      </c>
      <c r="BI583" s="231">
        <f>IF(N583="nulová",J583,0)</f>
        <v>0</v>
      </c>
      <c r="BJ583" s="23" t="s">
        <v>84</v>
      </c>
      <c r="BK583" s="231">
        <f>ROUND(I583*H583,2)</f>
        <v>0</v>
      </c>
      <c r="BL583" s="23" t="s">
        <v>268</v>
      </c>
      <c r="BM583" s="23" t="s">
        <v>845</v>
      </c>
    </row>
    <row r="584" s="11" customFormat="1">
      <c r="B584" s="232"/>
      <c r="C584" s="233"/>
      <c r="D584" s="234" t="s">
        <v>155</v>
      </c>
      <c r="E584" s="233"/>
      <c r="F584" s="236" t="s">
        <v>846</v>
      </c>
      <c r="G584" s="233"/>
      <c r="H584" s="237">
        <v>5.4210000000000003</v>
      </c>
      <c r="I584" s="238"/>
      <c r="J584" s="233"/>
      <c r="K584" s="233"/>
      <c r="L584" s="239"/>
      <c r="M584" s="240"/>
      <c r="N584" s="241"/>
      <c r="O584" s="241"/>
      <c r="P584" s="241"/>
      <c r="Q584" s="241"/>
      <c r="R584" s="241"/>
      <c r="S584" s="241"/>
      <c r="T584" s="242"/>
      <c r="AT584" s="243" t="s">
        <v>155</v>
      </c>
      <c r="AU584" s="243" t="s">
        <v>86</v>
      </c>
      <c r="AV584" s="11" t="s">
        <v>86</v>
      </c>
      <c r="AW584" s="11" t="s">
        <v>6</v>
      </c>
      <c r="AX584" s="11" t="s">
        <v>84</v>
      </c>
      <c r="AY584" s="243" t="s">
        <v>145</v>
      </c>
    </row>
    <row r="585" s="1" customFormat="1" ht="25.5" customHeight="1">
      <c r="B585" s="45"/>
      <c r="C585" s="220" t="s">
        <v>847</v>
      </c>
      <c r="D585" s="220" t="s">
        <v>148</v>
      </c>
      <c r="E585" s="221" t="s">
        <v>848</v>
      </c>
      <c r="F585" s="222" t="s">
        <v>849</v>
      </c>
      <c r="G585" s="223" t="s">
        <v>165</v>
      </c>
      <c r="H585" s="224">
        <v>153.40000000000001</v>
      </c>
      <c r="I585" s="225"/>
      <c r="J585" s="226">
        <f>ROUND(I585*H585,2)</f>
        <v>0</v>
      </c>
      <c r="K585" s="222" t="s">
        <v>152</v>
      </c>
      <c r="L585" s="71"/>
      <c r="M585" s="227" t="s">
        <v>21</v>
      </c>
      <c r="N585" s="228" t="s">
        <v>47</v>
      </c>
      <c r="O585" s="46"/>
      <c r="P585" s="229">
        <f>O585*H585</f>
        <v>0</v>
      </c>
      <c r="Q585" s="229">
        <v>0.00031</v>
      </c>
      <c r="R585" s="229">
        <f>Q585*H585</f>
        <v>0.047553999999999999</v>
      </c>
      <c r="S585" s="229">
        <v>0</v>
      </c>
      <c r="T585" s="230">
        <f>S585*H585</f>
        <v>0</v>
      </c>
      <c r="AR585" s="23" t="s">
        <v>268</v>
      </c>
      <c r="AT585" s="23" t="s">
        <v>148</v>
      </c>
      <c r="AU585" s="23" t="s">
        <v>86</v>
      </c>
      <c r="AY585" s="23" t="s">
        <v>145</v>
      </c>
      <c r="BE585" s="231">
        <f>IF(N585="základní",J585,0)</f>
        <v>0</v>
      </c>
      <c r="BF585" s="231">
        <f>IF(N585="snížená",J585,0)</f>
        <v>0</v>
      </c>
      <c r="BG585" s="231">
        <f>IF(N585="zákl. přenesená",J585,0)</f>
        <v>0</v>
      </c>
      <c r="BH585" s="231">
        <f>IF(N585="sníž. přenesená",J585,0)</f>
        <v>0</v>
      </c>
      <c r="BI585" s="231">
        <f>IF(N585="nulová",J585,0)</f>
        <v>0</v>
      </c>
      <c r="BJ585" s="23" t="s">
        <v>84</v>
      </c>
      <c r="BK585" s="231">
        <f>ROUND(I585*H585,2)</f>
        <v>0</v>
      </c>
      <c r="BL585" s="23" t="s">
        <v>268</v>
      </c>
      <c r="BM585" s="23" t="s">
        <v>850</v>
      </c>
    </row>
    <row r="586" s="1" customFormat="1">
      <c r="B586" s="45"/>
      <c r="C586" s="73"/>
      <c r="D586" s="234" t="s">
        <v>167</v>
      </c>
      <c r="E586" s="73"/>
      <c r="F586" s="255" t="s">
        <v>851</v>
      </c>
      <c r="G586" s="73"/>
      <c r="H586" s="73"/>
      <c r="I586" s="190"/>
      <c r="J586" s="73"/>
      <c r="K586" s="73"/>
      <c r="L586" s="71"/>
      <c r="M586" s="256"/>
      <c r="N586" s="46"/>
      <c r="O586" s="46"/>
      <c r="P586" s="46"/>
      <c r="Q586" s="46"/>
      <c r="R586" s="46"/>
      <c r="S586" s="46"/>
      <c r="T586" s="94"/>
      <c r="AT586" s="23" t="s">
        <v>167</v>
      </c>
      <c r="AU586" s="23" t="s">
        <v>86</v>
      </c>
    </row>
    <row r="587" s="11" customFormat="1">
      <c r="B587" s="232"/>
      <c r="C587" s="233"/>
      <c r="D587" s="234" t="s">
        <v>155</v>
      </c>
      <c r="E587" s="235" t="s">
        <v>21</v>
      </c>
      <c r="F587" s="236" t="s">
        <v>852</v>
      </c>
      <c r="G587" s="233"/>
      <c r="H587" s="237">
        <v>125.24</v>
      </c>
      <c r="I587" s="238"/>
      <c r="J587" s="233"/>
      <c r="K587" s="233"/>
      <c r="L587" s="239"/>
      <c r="M587" s="240"/>
      <c r="N587" s="241"/>
      <c r="O587" s="241"/>
      <c r="P587" s="241"/>
      <c r="Q587" s="241"/>
      <c r="R587" s="241"/>
      <c r="S587" s="241"/>
      <c r="T587" s="242"/>
      <c r="AT587" s="243" t="s">
        <v>155</v>
      </c>
      <c r="AU587" s="243" t="s">
        <v>86</v>
      </c>
      <c r="AV587" s="11" t="s">
        <v>86</v>
      </c>
      <c r="AW587" s="11" t="s">
        <v>39</v>
      </c>
      <c r="AX587" s="11" t="s">
        <v>76</v>
      </c>
      <c r="AY587" s="243" t="s">
        <v>145</v>
      </c>
    </row>
    <row r="588" s="11" customFormat="1">
      <c r="B588" s="232"/>
      <c r="C588" s="233"/>
      <c r="D588" s="234" t="s">
        <v>155</v>
      </c>
      <c r="E588" s="235" t="s">
        <v>21</v>
      </c>
      <c r="F588" s="236" t="s">
        <v>853</v>
      </c>
      <c r="G588" s="233"/>
      <c r="H588" s="237">
        <v>28.16</v>
      </c>
      <c r="I588" s="238"/>
      <c r="J588" s="233"/>
      <c r="K588" s="233"/>
      <c r="L588" s="239"/>
      <c r="M588" s="240"/>
      <c r="N588" s="241"/>
      <c r="O588" s="241"/>
      <c r="P588" s="241"/>
      <c r="Q588" s="241"/>
      <c r="R588" s="241"/>
      <c r="S588" s="241"/>
      <c r="T588" s="242"/>
      <c r="AT588" s="243" t="s">
        <v>155</v>
      </c>
      <c r="AU588" s="243" t="s">
        <v>86</v>
      </c>
      <c r="AV588" s="11" t="s">
        <v>86</v>
      </c>
      <c r="AW588" s="11" t="s">
        <v>39</v>
      </c>
      <c r="AX588" s="11" t="s">
        <v>76</v>
      </c>
      <c r="AY588" s="243" t="s">
        <v>145</v>
      </c>
    </row>
    <row r="589" s="12" customFormat="1">
      <c r="B589" s="244"/>
      <c r="C589" s="245"/>
      <c r="D589" s="234" t="s">
        <v>155</v>
      </c>
      <c r="E589" s="246" t="s">
        <v>21</v>
      </c>
      <c r="F589" s="247" t="s">
        <v>157</v>
      </c>
      <c r="G589" s="245"/>
      <c r="H589" s="248">
        <v>153.40000000000001</v>
      </c>
      <c r="I589" s="249"/>
      <c r="J589" s="245"/>
      <c r="K589" s="245"/>
      <c r="L589" s="250"/>
      <c r="M589" s="251"/>
      <c r="N589" s="252"/>
      <c r="O589" s="252"/>
      <c r="P589" s="252"/>
      <c r="Q589" s="252"/>
      <c r="R589" s="252"/>
      <c r="S589" s="252"/>
      <c r="T589" s="253"/>
      <c r="AT589" s="254" t="s">
        <v>155</v>
      </c>
      <c r="AU589" s="254" t="s">
        <v>86</v>
      </c>
      <c r="AV589" s="12" t="s">
        <v>153</v>
      </c>
      <c r="AW589" s="12" t="s">
        <v>39</v>
      </c>
      <c r="AX589" s="12" t="s">
        <v>84</v>
      </c>
      <c r="AY589" s="254" t="s">
        <v>145</v>
      </c>
    </row>
    <row r="590" s="1" customFormat="1" ht="25.5" customHeight="1">
      <c r="B590" s="45"/>
      <c r="C590" s="220" t="s">
        <v>854</v>
      </c>
      <c r="D590" s="220" t="s">
        <v>148</v>
      </c>
      <c r="E590" s="221" t="s">
        <v>855</v>
      </c>
      <c r="F590" s="222" t="s">
        <v>856</v>
      </c>
      <c r="G590" s="223" t="s">
        <v>165</v>
      </c>
      <c r="H590" s="224">
        <v>121.62000000000001</v>
      </c>
      <c r="I590" s="225"/>
      <c r="J590" s="226">
        <f>ROUND(I590*H590,2)</f>
        <v>0</v>
      </c>
      <c r="K590" s="222" t="s">
        <v>152</v>
      </c>
      <c r="L590" s="71"/>
      <c r="M590" s="227" t="s">
        <v>21</v>
      </c>
      <c r="N590" s="228" t="s">
        <v>47</v>
      </c>
      <c r="O590" s="46"/>
      <c r="P590" s="229">
        <f>O590*H590</f>
        <v>0</v>
      </c>
      <c r="Q590" s="229">
        <v>0.00025999999999999998</v>
      </c>
      <c r="R590" s="229">
        <f>Q590*H590</f>
        <v>0.031621199999999995</v>
      </c>
      <c r="S590" s="229">
        <v>0</v>
      </c>
      <c r="T590" s="230">
        <f>S590*H590</f>
        <v>0</v>
      </c>
      <c r="AR590" s="23" t="s">
        <v>268</v>
      </c>
      <c r="AT590" s="23" t="s">
        <v>148</v>
      </c>
      <c r="AU590" s="23" t="s">
        <v>86</v>
      </c>
      <c r="AY590" s="23" t="s">
        <v>145</v>
      </c>
      <c r="BE590" s="231">
        <f>IF(N590="základní",J590,0)</f>
        <v>0</v>
      </c>
      <c r="BF590" s="231">
        <f>IF(N590="snížená",J590,0)</f>
        <v>0</v>
      </c>
      <c r="BG590" s="231">
        <f>IF(N590="zákl. přenesená",J590,0)</f>
        <v>0</v>
      </c>
      <c r="BH590" s="231">
        <f>IF(N590="sníž. přenesená",J590,0)</f>
        <v>0</v>
      </c>
      <c r="BI590" s="231">
        <f>IF(N590="nulová",J590,0)</f>
        <v>0</v>
      </c>
      <c r="BJ590" s="23" t="s">
        <v>84</v>
      </c>
      <c r="BK590" s="231">
        <f>ROUND(I590*H590,2)</f>
        <v>0</v>
      </c>
      <c r="BL590" s="23" t="s">
        <v>268</v>
      </c>
      <c r="BM590" s="23" t="s">
        <v>857</v>
      </c>
    </row>
    <row r="591" s="1" customFormat="1">
      <c r="B591" s="45"/>
      <c r="C591" s="73"/>
      <c r="D591" s="234" t="s">
        <v>167</v>
      </c>
      <c r="E591" s="73"/>
      <c r="F591" s="255" t="s">
        <v>851</v>
      </c>
      <c r="G591" s="73"/>
      <c r="H591" s="73"/>
      <c r="I591" s="190"/>
      <c r="J591" s="73"/>
      <c r="K591" s="73"/>
      <c r="L591" s="71"/>
      <c r="M591" s="256"/>
      <c r="N591" s="46"/>
      <c r="O591" s="46"/>
      <c r="P591" s="46"/>
      <c r="Q591" s="46"/>
      <c r="R591" s="46"/>
      <c r="S591" s="46"/>
      <c r="T591" s="94"/>
      <c r="AT591" s="23" t="s">
        <v>167</v>
      </c>
      <c r="AU591" s="23" t="s">
        <v>86</v>
      </c>
    </row>
    <row r="592" s="11" customFormat="1">
      <c r="B592" s="232"/>
      <c r="C592" s="233"/>
      <c r="D592" s="234" t="s">
        <v>155</v>
      </c>
      <c r="E592" s="235" t="s">
        <v>21</v>
      </c>
      <c r="F592" s="236" t="s">
        <v>858</v>
      </c>
      <c r="G592" s="233"/>
      <c r="H592" s="237">
        <v>64.640000000000001</v>
      </c>
      <c r="I592" s="238"/>
      <c r="J592" s="233"/>
      <c r="K592" s="233"/>
      <c r="L592" s="239"/>
      <c r="M592" s="240"/>
      <c r="N592" s="241"/>
      <c r="O592" s="241"/>
      <c r="P592" s="241"/>
      <c r="Q592" s="241"/>
      <c r="R592" s="241"/>
      <c r="S592" s="241"/>
      <c r="T592" s="242"/>
      <c r="AT592" s="243" t="s">
        <v>155</v>
      </c>
      <c r="AU592" s="243" t="s">
        <v>86</v>
      </c>
      <c r="AV592" s="11" t="s">
        <v>86</v>
      </c>
      <c r="AW592" s="11" t="s">
        <v>39</v>
      </c>
      <c r="AX592" s="11" t="s">
        <v>76</v>
      </c>
      <c r="AY592" s="243" t="s">
        <v>145</v>
      </c>
    </row>
    <row r="593" s="11" customFormat="1">
      <c r="B593" s="232"/>
      <c r="C593" s="233"/>
      <c r="D593" s="234" t="s">
        <v>155</v>
      </c>
      <c r="E593" s="235" t="s">
        <v>21</v>
      </c>
      <c r="F593" s="236" t="s">
        <v>859</v>
      </c>
      <c r="G593" s="233"/>
      <c r="H593" s="237">
        <v>56.979999999999997</v>
      </c>
      <c r="I593" s="238"/>
      <c r="J593" s="233"/>
      <c r="K593" s="233"/>
      <c r="L593" s="239"/>
      <c r="M593" s="240"/>
      <c r="N593" s="241"/>
      <c r="O593" s="241"/>
      <c r="P593" s="241"/>
      <c r="Q593" s="241"/>
      <c r="R593" s="241"/>
      <c r="S593" s="241"/>
      <c r="T593" s="242"/>
      <c r="AT593" s="243" t="s">
        <v>155</v>
      </c>
      <c r="AU593" s="243" t="s">
        <v>86</v>
      </c>
      <c r="AV593" s="11" t="s">
        <v>86</v>
      </c>
      <c r="AW593" s="11" t="s">
        <v>39</v>
      </c>
      <c r="AX593" s="11" t="s">
        <v>76</v>
      </c>
      <c r="AY593" s="243" t="s">
        <v>145</v>
      </c>
    </row>
    <row r="594" s="12" customFormat="1">
      <c r="B594" s="244"/>
      <c r="C594" s="245"/>
      <c r="D594" s="234" t="s">
        <v>155</v>
      </c>
      <c r="E594" s="246" t="s">
        <v>21</v>
      </c>
      <c r="F594" s="247" t="s">
        <v>157</v>
      </c>
      <c r="G594" s="245"/>
      <c r="H594" s="248">
        <v>121.62000000000001</v>
      </c>
      <c r="I594" s="249"/>
      <c r="J594" s="245"/>
      <c r="K594" s="245"/>
      <c r="L594" s="250"/>
      <c r="M594" s="251"/>
      <c r="N594" s="252"/>
      <c r="O594" s="252"/>
      <c r="P594" s="252"/>
      <c r="Q594" s="252"/>
      <c r="R594" s="252"/>
      <c r="S594" s="252"/>
      <c r="T594" s="253"/>
      <c r="AT594" s="254" t="s">
        <v>155</v>
      </c>
      <c r="AU594" s="254" t="s">
        <v>86</v>
      </c>
      <c r="AV594" s="12" t="s">
        <v>153</v>
      </c>
      <c r="AW594" s="12" t="s">
        <v>39</v>
      </c>
      <c r="AX594" s="12" t="s">
        <v>84</v>
      </c>
      <c r="AY594" s="254" t="s">
        <v>145</v>
      </c>
    </row>
    <row r="595" s="1" customFormat="1" ht="16.5" customHeight="1">
      <c r="B595" s="45"/>
      <c r="C595" s="220" t="s">
        <v>860</v>
      </c>
      <c r="D595" s="220" t="s">
        <v>148</v>
      </c>
      <c r="E595" s="221" t="s">
        <v>861</v>
      </c>
      <c r="F595" s="222" t="s">
        <v>862</v>
      </c>
      <c r="G595" s="223" t="s">
        <v>151</v>
      </c>
      <c r="H595" s="224">
        <v>142.518</v>
      </c>
      <c r="I595" s="225"/>
      <c r="J595" s="226">
        <f>ROUND(I595*H595,2)</f>
        <v>0</v>
      </c>
      <c r="K595" s="222" t="s">
        <v>152</v>
      </c>
      <c r="L595" s="71"/>
      <c r="M595" s="227" t="s">
        <v>21</v>
      </c>
      <c r="N595" s="228" t="s">
        <v>47</v>
      </c>
      <c r="O595" s="46"/>
      <c r="P595" s="229">
        <f>O595*H595</f>
        <v>0</v>
      </c>
      <c r="Q595" s="229">
        <v>0.00029999999999999997</v>
      </c>
      <c r="R595" s="229">
        <f>Q595*H595</f>
        <v>0.042755399999999999</v>
      </c>
      <c r="S595" s="229">
        <v>0</v>
      </c>
      <c r="T595" s="230">
        <f>S595*H595</f>
        <v>0</v>
      </c>
      <c r="AR595" s="23" t="s">
        <v>268</v>
      </c>
      <c r="AT595" s="23" t="s">
        <v>148</v>
      </c>
      <c r="AU595" s="23" t="s">
        <v>86</v>
      </c>
      <c r="AY595" s="23" t="s">
        <v>145</v>
      </c>
      <c r="BE595" s="231">
        <f>IF(N595="základní",J595,0)</f>
        <v>0</v>
      </c>
      <c r="BF595" s="231">
        <f>IF(N595="snížená",J595,0)</f>
        <v>0</v>
      </c>
      <c r="BG595" s="231">
        <f>IF(N595="zákl. přenesená",J595,0)</f>
        <v>0</v>
      </c>
      <c r="BH595" s="231">
        <f>IF(N595="sníž. přenesená",J595,0)</f>
        <v>0</v>
      </c>
      <c r="BI595" s="231">
        <f>IF(N595="nulová",J595,0)</f>
        <v>0</v>
      </c>
      <c r="BJ595" s="23" t="s">
        <v>84</v>
      </c>
      <c r="BK595" s="231">
        <f>ROUND(I595*H595,2)</f>
        <v>0</v>
      </c>
      <c r="BL595" s="23" t="s">
        <v>268</v>
      </c>
      <c r="BM595" s="23" t="s">
        <v>863</v>
      </c>
    </row>
    <row r="596" s="1" customFormat="1">
      <c r="B596" s="45"/>
      <c r="C596" s="73"/>
      <c r="D596" s="234" t="s">
        <v>167</v>
      </c>
      <c r="E596" s="73"/>
      <c r="F596" s="255" t="s">
        <v>851</v>
      </c>
      <c r="G596" s="73"/>
      <c r="H596" s="73"/>
      <c r="I596" s="190"/>
      <c r="J596" s="73"/>
      <c r="K596" s="73"/>
      <c r="L596" s="71"/>
      <c r="M596" s="256"/>
      <c r="N596" s="46"/>
      <c r="O596" s="46"/>
      <c r="P596" s="46"/>
      <c r="Q596" s="46"/>
      <c r="R596" s="46"/>
      <c r="S596" s="46"/>
      <c r="T596" s="94"/>
      <c r="AT596" s="23" t="s">
        <v>167</v>
      </c>
      <c r="AU596" s="23" t="s">
        <v>86</v>
      </c>
    </row>
    <row r="597" s="11" customFormat="1">
      <c r="B597" s="232"/>
      <c r="C597" s="233"/>
      <c r="D597" s="234" t="s">
        <v>155</v>
      </c>
      <c r="E597" s="235" t="s">
        <v>21</v>
      </c>
      <c r="F597" s="236" t="s">
        <v>809</v>
      </c>
      <c r="G597" s="233"/>
      <c r="H597" s="237">
        <v>7.9989999999999997</v>
      </c>
      <c r="I597" s="238"/>
      <c r="J597" s="233"/>
      <c r="K597" s="233"/>
      <c r="L597" s="239"/>
      <c r="M597" s="240"/>
      <c r="N597" s="241"/>
      <c r="O597" s="241"/>
      <c r="P597" s="241"/>
      <c r="Q597" s="241"/>
      <c r="R597" s="241"/>
      <c r="S597" s="241"/>
      <c r="T597" s="242"/>
      <c r="AT597" s="243" t="s">
        <v>155</v>
      </c>
      <c r="AU597" s="243" t="s">
        <v>86</v>
      </c>
      <c r="AV597" s="11" t="s">
        <v>86</v>
      </c>
      <c r="AW597" s="11" t="s">
        <v>39</v>
      </c>
      <c r="AX597" s="11" t="s">
        <v>76</v>
      </c>
      <c r="AY597" s="243" t="s">
        <v>145</v>
      </c>
    </row>
    <row r="598" s="11" customFormat="1">
      <c r="B598" s="232"/>
      <c r="C598" s="233"/>
      <c r="D598" s="234" t="s">
        <v>155</v>
      </c>
      <c r="E598" s="235" t="s">
        <v>21</v>
      </c>
      <c r="F598" s="236" t="s">
        <v>810</v>
      </c>
      <c r="G598" s="233"/>
      <c r="H598" s="237">
        <v>8.2010000000000005</v>
      </c>
      <c r="I598" s="238"/>
      <c r="J598" s="233"/>
      <c r="K598" s="233"/>
      <c r="L598" s="239"/>
      <c r="M598" s="240"/>
      <c r="N598" s="241"/>
      <c r="O598" s="241"/>
      <c r="P598" s="241"/>
      <c r="Q598" s="241"/>
      <c r="R598" s="241"/>
      <c r="S598" s="241"/>
      <c r="T598" s="242"/>
      <c r="AT598" s="243" t="s">
        <v>155</v>
      </c>
      <c r="AU598" s="243" t="s">
        <v>86</v>
      </c>
      <c r="AV598" s="11" t="s">
        <v>86</v>
      </c>
      <c r="AW598" s="11" t="s">
        <v>39</v>
      </c>
      <c r="AX598" s="11" t="s">
        <v>76</v>
      </c>
      <c r="AY598" s="243" t="s">
        <v>145</v>
      </c>
    </row>
    <row r="599" s="11" customFormat="1">
      <c r="B599" s="232"/>
      <c r="C599" s="233"/>
      <c r="D599" s="234" t="s">
        <v>155</v>
      </c>
      <c r="E599" s="235" t="s">
        <v>21</v>
      </c>
      <c r="F599" s="236" t="s">
        <v>811</v>
      </c>
      <c r="G599" s="233"/>
      <c r="H599" s="237">
        <v>44.933999999999998</v>
      </c>
      <c r="I599" s="238"/>
      <c r="J599" s="233"/>
      <c r="K599" s="233"/>
      <c r="L599" s="239"/>
      <c r="M599" s="240"/>
      <c r="N599" s="241"/>
      <c r="O599" s="241"/>
      <c r="P599" s="241"/>
      <c r="Q599" s="241"/>
      <c r="R599" s="241"/>
      <c r="S599" s="241"/>
      <c r="T599" s="242"/>
      <c r="AT599" s="243" t="s">
        <v>155</v>
      </c>
      <c r="AU599" s="243" t="s">
        <v>86</v>
      </c>
      <c r="AV599" s="11" t="s">
        <v>86</v>
      </c>
      <c r="AW599" s="11" t="s">
        <v>39</v>
      </c>
      <c r="AX599" s="11" t="s">
        <v>76</v>
      </c>
      <c r="AY599" s="243" t="s">
        <v>145</v>
      </c>
    </row>
    <row r="600" s="11" customFormat="1">
      <c r="B600" s="232"/>
      <c r="C600" s="233"/>
      <c r="D600" s="234" t="s">
        <v>155</v>
      </c>
      <c r="E600" s="235" t="s">
        <v>21</v>
      </c>
      <c r="F600" s="236" t="s">
        <v>812</v>
      </c>
      <c r="G600" s="233"/>
      <c r="H600" s="237">
        <v>8.282</v>
      </c>
      <c r="I600" s="238"/>
      <c r="J600" s="233"/>
      <c r="K600" s="233"/>
      <c r="L600" s="239"/>
      <c r="M600" s="240"/>
      <c r="N600" s="241"/>
      <c r="O600" s="241"/>
      <c r="P600" s="241"/>
      <c r="Q600" s="241"/>
      <c r="R600" s="241"/>
      <c r="S600" s="241"/>
      <c r="T600" s="242"/>
      <c r="AT600" s="243" t="s">
        <v>155</v>
      </c>
      <c r="AU600" s="243" t="s">
        <v>86</v>
      </c>
      <c r="AV600" s="11" t="s">
        <v>86</v>
      </c>
      <c r="AW600" s="11" t="s">
        <v>39</v>
      </c>
      <c r="AX600" s="11" t="s">
        <v>76</v>
      </c>
      <c r="AY600" s="243" t="s">
        <v>145</v>
      </c>
    </row>
    <row r="601" s="11" customFormat="1">
      <c r="B601" s="232"/>
      <c r="C601" s="233"/>
      <c r="D601" s="234" t="s">
        <v>155</v>
      </c>
      <c r="E601" s="235" t="s">
        <v>21</v>
      </c>
      <c r="F601" s="236" t="s">
        <v>813</v>
      </c>
      <c r="G601" s="233"/>
      <c r="H601" s="237">
        <v>7.0700000000000003</v>
      </c>
      <c r="I601" s="238"/>
      <c r="J601" s="233"/>
      <c r="K601" s="233"/>
      <c r="L601" s="239"/>
      <c r="M601" s="240"/>
      <c r="N601" s="241"/>
      <c r="O601" s="241"/>
      <c r="P601" s="241"/>
      <c r="Q601" s="241"/>
      <c r="R601" s="241"/>
      <c r="S601" s="241"/>
      <c r="T601" s="242"/>
      <c r="AT601" s="243" t="s">
        <v>155</v>
      </c>
      <c r="AU601" s="243" t="s">
        <v>86</v>
      </c>
      <c r="AV601" s="11" t="s">
        <v>86</v>
      </c>
      <c r="AW601" s="11" t="s">
        <v>39</v>
      </c>
      <c r="AX601" s="11" t="s">
        <v>76</v>
      </c>
      <c r="AY601" s="243" t="s">
        <v>145</v>
      </c>
    </row>
    <row r="602" s="11" customFormat="1">
      <c r="B602" s="232"/>
      <c r="C602" s="233"/>
      <c r="D602" s="234" t="s">
        <v>155</v>
      </c>
      <c r="E602" s="235" t="s">
        <v>21</v>
      </c>
      <c r="F602" s="236" t="s">
        <v>814</v>
      </c>
      <c r="G602" s="233"/>
      <c r="H602" s="237">
        <v>41.387999999999998</v>
      </c>
      <c r="I602" s="238"/>
      <c r="J602" s="233"/>
      <c r="K602" s="233"/>
      <c r="L602" s="239"/>
      <c r="M602" s="240"/>
      <c r="N602" s="241"/>
      <c r="O602" s="241"/>
      <c r="P602" s="241"/>
      <c r="Q602" s="241"/>
      <c r="R602" s="241"/>
      <c r="S602" s="241"/>
      <c r="T602" s="242"/>
      <c r="AT602" s="243" t="s">
        <v>155</v>
      </c>
      <c r="AU602" s="243" t="s">
        <v>86</v>
      </c>
      <c r="AV602" s="11" t="s">
        <v>86</v>
      </c>
      <c r="AW602" s="11" t="s">
        <v>39</v>
      </c>
      <c r="AX602" s="11" t="s">
        <v>76</v>
      </c>
      <c r="AY602" s="243" t="s">
        <v>145</v>
      </c>
    </row>
    <row r="603" s="11" customFormat="1">
      <c r="B603" s="232"/>
      <c r="C603" s="233"/>
      <c r="D603" s="234" t="s">
        <v>155</v>
      </c>
      <c r="E603" s="235" t="s">
        <v>21</v>
      </c>
      <c r="F603" s="236" t="s">
        <v>815</v>
      </c>
      <c r="G603" s="233"/>
      <c r="H603" s="237">
        <v>7.6760000000000002</v>
      </c>
      <c r="I603" s="238"/>
      <c r="J603" s="233"/>
      <c r="K603" s="233"/>
      <c r="L603" s="239"/>
      <c r="M603" s="240"/>
      <c r="N603" s="241"/>
      <c r="O603" s="241"/>
      <c r="P603" s="241"/>
      <c r="Q603" s="241"/>
      <c r="R603" s="241"/>
      <c r="S603" s="241"/>
      <c r="T603" s="242"/>
      <c r="AT603" s="243" t="s">
        <v>155</v>
      </c>
      <c r="AU603" s="243" t="s">
        <v>86</v>
      </c>
      <c r="AV603" s="11" t="s">
        <v>86</v>
      </c>
      <c r="AW603" s="11" t="s">
        <v>39</v>
      </c>
      <c r="AX603" s="11" t="s">
        <v>76</v>
      </c>
      <c r="AY603" s="243" t="s">
        <v>145</v>
      </c>
    </row>
    <row r="604" s="11" customFormat="1">
      <c r="B604" s="232"/>
      <c r="C604" s="233"/>
      <c r="D604" s="234" t="s">
        <v>155</v>
      </c>
      <c r="E604" s="235" t="s">
        <v>21</v>
      </c>
      <c r="F604" s="236" t="s">
        <v>816</v>
      </c>
      <c r="G604" s="233"/>
      <c r="H604" s="237">
        <v>16.968</v>
      </c>
      <c r="I604" s="238"/>
      <c r="J604" s="233"/>
      <c r="K604" s="233"/>
      <c r="L604" s="239"/>
      <c r="M604" s="240"/>
      <c r="N604" s="241"/>
      <c r="O604" s="241"/>
      <c r="P604" s="241"/>
      <c r="Q604" s="241"/>
      <c r="R604" s="241"/>
      <c r="S604" s="241"/>
      <c r="T604" s="242"/>
      <c r="AT604" s="243" t="s">
        <v>155</v>
      </c>
      <c r="AU604" s="243" t="s">
        <v>86</v>
      </c>
      <c r="AV604" s="11" t="s">
        <v>86</v>
      </c>
      <c r="AW604" s="11" t="s">
        <v>39</v>
      </c>
      <c r="AX604" s="11" t="s">
        <v>76</v>
      </c>
      <c r="AY604" s="243" t="s">
        <v>145</v>
      </c>
    </row>
    <row r="605" s="12" customFormat="1">
      <c r="B605" s="244"/>
      <c r="C605" s="245"/>
      <c r="D605" s="234" t="s">
        <v>155</v>
      </c>
      <c r="E605" s="246" t="s">
        <v>21</v>
      </c>
      <c r="F605" s="247" t="s">
        <v>157</v>
      </c>
      <c r="G605" s="245"/>
      <c r="H605" s="248">
        <v>142.518</v>
      </c>
      <c r="I605" s="249"/>
      <c r="J605" s="245"/>
      <c r="K605" s="245"/>
      <c r="L605" s="250"/>
      <c r="M605" s="251"/>
      <c r="N605" s="252"/>
      <c r="O605" s="252"/>
      <c r="P605" s="252"/>
      <c r="Q605" s="252"/>
      <c r="R605" s="252"/>
      <c r="S605" s="252"/>
      <c r="T605" s="253"/>
      <c r="AT605" s="254" t="s">
        <v>155</v>
      </c>
      <c r="AU605" s="254" t="s">
        <v>86</v>
      </c>
      <c r="AV605" s="12" t="s">
        <v>153</v>
      </c>
      <c r="AW605" s="12" t="s">
        <v>39</v>
      </c>
      <c r="AX605" s="12" t="s">
        <v>84</v>
      </c>
      <c r="AY605" s="254" t="s">
        <v>145</v>
      </c>
    </row>
    <row r="606" s="1" customFormat="1" ht="25.5" customHeight="1">
      <c r="B606" s="45"/>
      <c r="C606" s="220" t="s">
        <v>864</v>
      </c>
      <c r="D606" s="220" t="s">
        <v>148</v>
      </c>
      <c r="E606" s="221" t="s">
        <v>865</v>
      </c>
      <c r="F606" s="222" t="s">
        <v>866</v>
      </c>
      <c r="G606" s="223" t="s">
        <v>165</v>
      </c>
      <c r="H606" s="224">
        <v>5.5999999999999996</v>
      </c>
      <c r="I606" s="225"/>
      <c r="J606" s="226">
        <f>ROUND(I606*H606,2)</f>
        <v>0</v>
      </c>
      <c r="K606" s="222" t="s">
        <v>152</v>
      </c>
      <c r="L606" s="71"/>
      <c r="M606" s="227" t="s">
        <v>21</v>
      </c>
      <c r="N606" s="228" t="s">
        <v>47</v>
      </c>
      <c r="O606" s="46"/>
      <c r="P606" s="229">
        <f>O606*H606</f>
        <v>0</v>
      </c>
      <c r="Q606" s="229">
        <v>0.0010399999999999999</v>
      </c>
      <c r="R606" s="229">
        <f>Q606*H606</f>
        <v>0.0058239999999999993</v>
      </c>
      <c r="S606" s="229">
        <v>0</v>
      </c>
      <c r="T606" s="230">
        <f>S606*H606</f>
        <v>0</v>
      </c>
      <c r="AR606" s="23" t="s">
        <v>268</v>
      </c>
      <c r="AT606" s="23" t="s">
        <v>148</v>
      </c>
      <c r="AU606" s="23" t="s">
        <v>86</v>
      </c>
      <c r="AY606" s="23" t="s">
        <v>145</v>
      </c>
      <c r="BE606" s="231">
        <f>IF(N606="základní",J606,0)</f>
        <v>0</v>
      </c>
      <c r="BF606" s="231">
        <f>IF(N606="snížená",J606,0)</f>
        <v>0</v>
      </c>
      <c r="BG606" s="231">
        <f>IF(N606="zákl. přenesená",J606,0)</f>
        <v>0</v>
      </c>
      <c r="BH606" s="231">
        <f>IF(N606="sníž. přenesená",J606,0)</f>
        <v>0</v>
      </c>
      <c r="BI606" s="231">
        <f>IF(N606="nulová",J606,0)</f>
        <v>0</v>
      </c>
      <c r="BJ606" s="23" t="s">
        <v>84</v>
      </c>
      <c r="BK606" s="231">
        <f>ROUND(I606*H606,2)</f>
        <v>0</v>
      </c>
      <c r="BL606" s="23" t="s">
        <v>268</v>
      </c>
      <c r="BM606" s="23" t="s">
        <v>867</v>
      </c>
    </row>
    <row r="607" s="11" customFormat="1">
      <c r="B607" s="232"/>
      <c r="C607" s="233"/>
      <c r="D607" s="234" t="s">
        <v>155</v>
      </c>
      <c r="E607" s="235" t="s">
        <v>21</v>
      </c>
      <c r="F607" s="236" t="s">
        <v>868</v>
      </c>
      <c r="G607" s="233"/>
      <c r="H607" s="237">
        <v>2.7999999999999998</v>
      </c>
      <c r="I607" s="238"/>
      <c r="J607" s="233"/>
      <c r="K607" s="233"/>
      <c r="L607" s="239"/>
      <c r="M607" s="240"/>
      <c r="N607" s="241"/>
      <c r="O607" s="241"/>
      <c r="P607" s="241"/>
      <c r="Q607" s="241"/>
      <c r="R607" s="241"/>
      <c r="S607" s="241"/>
      <c r="T607" s="242"/>
      <c r="AT607" s="243" t="s">
        <v>155</v>
      </c>
      <c r="AU607" s="243" t="s">
        <v>86</v>
      </c>
      <c r="AV607" s="11" t="s">
        <v>86</v>
      </c>
      <c r="AW607" s="11" t="s">
        <v>39</v>
      </c>
      <c r="AX607" s="11" t="s">
        <v>76</v>
      </c>
      <c r="AY607" s="243" t="s">
        <v>145</v>
      </c>
    </row>
    <row r="608" s="11" customFormat="1">
      <c r="B608" s="232"/>
      <c r="C608" s="233"/>
      <c r="D608" s="234" t="s">
        <v>155</v>
      </c>
      <c r="E608" s="235" t="s">
        <v>21</v>
      </c>
      <c r="F608" s="236" t="s">
        <v>868</v>
      </c>
      <c r="G608" s="233"/>
      <c r="H608" s="237">
        <v>2.7999999999999998</v>
      </c>
      <c r="I608" s="238"/>
      <c r="J608" s="233"/>
      <c r="K608" s="233"/>
      <c r="L608" s="239"/>
      <c r="M608" s="240"/>
      <c r="N608" s="241"/>
      <c r="O608" s="241"/>
      <c r="P608" s="241"/>
      <c r="Q608" s="241"/>
      <c r="R608" s="241"/>
      <c r="S608" s="241"/>
      <c r="T608" s="242"/>
      <c r="AT608" s="243" t="s">
        <v>155</v>
      </c>
      <c r="AU608" s="243" t="s">
        <v>86</v>
      </c>
      <c r="AV608" s="11" t="s">
        <v>86</v>
      </c>
      <c r="AW608" s="11" t="s">
        <v>39</v>
      </c>
      <c r="AX608" s="11" t="s">
        <v>76</v>
      </c>
      <c r="AY608" s="243" t="s">
        <v>145</v>
      </c>
    </row>
    <row r="609" s="12" customFormat="1">
      <c r="B609" s="244"/>
      <c r="C609" s="245"/>
      <c r="D609" s="234" t="s">
        <v>155</v>
      </c>
      <c r="E609" s="246" t="s">
        <v>21</v>
      </c>
      <c r="F609" s="247" t="s">
        <v>157</v>
      </c>
      <c r="G609" s="245"/>
      <c r="H609" s="248">
        <v>5.5999999999999996</v>
      </c>
      <c r="I609" s="249"/>
      <c r="J609" s="245"/>
      <c r="K609" s="245"/>
      <c r="L609" s="250"/>
      <c r="M609" s="251"/>
      <c r="N609" s="252"/>
      <c r="O609" s="252"/>
      <c r="P609" s="252"/>
      <c r="Q609" s="252"/>
      <c r="R609" s="252"/>
      <c r="S609" s="252"/>
      <c r="T609" s="253"/>
      <c r="AT609" s="254" t="s">
        <v>155</v>
      </c>
      <c r="AU609" s="254" t="s">
        <v>86</v>
      </c>
      <c r="AV609" s="12" t="s">
        <v>153</v>
      </c>
      <c r="AW609" s="12" t="s">
        <v>39</v>
      </c>
      <c r="AX609" s="12" t="s">
        <v>84</v>
      </c>
      <c r="AY609" s="254" t="s">
        <v>145</v>
      </c>
    </row>
    <row r="610" s="1" customFormat="1" ht="16.5" customHeight="1">
      <c r="B610" s="45"/>
      <c r="C610" s="267" t="s">
        <v>869</v>
      </c>
      <c r="D610" s="267" t="s">
        <v>263</v>
      </c>
      <c r="E610" s="268" t="s">
        <v>818</v>
      </c>
      <c r="F610" s="269" t="s">
        <v>819</v>
      </c>
      <c r="G610" s="270" t="s">
        <v>151</v>
      </c>
      <c r="H610" s="271">
        <v>6.1600000000000001</v>
      </c>
      <c r="I610" s="272"/>
      <c r="J610" s="273">
        <f>ROUND(I610*H610,2)</f>
        <v>0</v>
      </c>
      <c r="K610" s="269" t="s">
        <v>21</v>
      </c>
      <c r="L610" s="274"/>
      <c r="M610" s="275" t="s">
        <v>21</v>
      </c>
      <c r="N610" s="276" t="s">
        <v>47</v>
      </c>
      <c r="O610" s="46"/>
      <c r="P610" s="229">
        <f>O610*H610</f>
        <v>0</v>
      </c>
      <c r="Q610" s="229">
        <v>0.0126</v>
      </c>
      <c r="R610" s="229">
        <f>Q610*H610</f>
        <v>0.077616000000000004</v>
      </c>
      <c r="S610" s="229">
        <v>0</v>
      </c>
      <c r="T610" s="230">
        <f>S610*H610</f>
        <v>0</v>
      </c>
      <c r="AR610" s="23" t="s">
        <v>368</v>
      </c>
      <c r="AT610" s="23" t="s">
        <v>263</v>
      </c>
      <c r="AU610" s="23" t="s">
        <v>86</v>
      </c>
      <c r="AY610" s="23" t="s">
        <v>145</v>
      </c>
      <c r="BE610" s="231">
        <f>IF(N610="základní",J610,0)</f>
        <v>0</v>
      </c>
      <c r="BF610" s="231">
        <f>IF(N610="snížená",J610,0)</f>
        <v>0</v>
      </c>
      <c r="BG610" s="231">
        <f>IF(N610="zákl. přenesená",J610,0)</f>
        <v>0</v>
      </c>
      <c r="BH610" s="231">
        <f>IF(N610="sníž. přenesená",J610,0)</f>
        <v>0</v>
      </c>
      <c r="BI610" s="231">
        <f>IF(N610="nulová",J610,0)</f>
        <v>0</v>
      </c>
      <c r="BJ610" s="23" t="s">
        <v>84</v>
      </c>
      <c r="BK610" s="231">
        <f>ROUND(I610*H610,2)</f>
        <v>0</v>
      </c>
      <c r="BL610" s="23" t="s">
        <v>268</v>
      </c>
      <c r="BM610" s="23" t="s">
        <v>870</v>
      </c>
    </row>
    <row r="611" s="11" customFormat="1">
      <c r="B611" s="232"/>
      <c r="C611" s="233"/>
      <c r="D611" s="234" t="s">
        <v>155</v>
      </c>
      <c r="E611" s="233"/>
      <c r="F611" s="236" t="s">
        <v>871</v>
      </c>
      <c r="G611" s="233"/>
      <c r="H611" s="237">
        <v>6.1600000000000001</v>
      </c>
      <c r="I611" s="238"/>
      <c r="J611" s="233"/>
      <c r="K611" s="233"/>
      <c r="L611" s="239"/>
      <c r="M611" s="240"/>
      <c r="N611" s="241"/>
      <c r="O611" s="241"/>
      <c r="P611" s="241"/>
      <c r="Q611" s="241"/>
      <c r="R611" s="241"/>
      <c r="S611" s="241"/>
      <c r="T611" s="242"/>
      <c r="AT611" s="243" t="s">
        <v>155</v>
      </c>
      <c r="AU611" s="243" t="s">
        <v>86</v>
      </c>
      <c r="AV611" s="11" t="s">
        <v>86</v>
      </c>
      <c r="AW611" s="11" t="s">
        <v>6</v>
      </c>
      <c r="AX611" s="11" t="s">
        <v>84</v>
      </c>
      <c r="AY611" s="243" t="s">
        <v>145</v>
      </c>
    </row>
    <row r="612" s="1" customFormat="1" ht="25.5" customHeight="1">
      <c r="B612" s="45"/>
      <c r="C612" s="220" t="s">
        <v>872</v>
      </c>
      <c r="D612" s="220" t="s">
        <v>148</v>
      </c>
      <c r="E612" s="221" t="s">
        <v>873</v>
      </c>
      <c r="F612" s="222" t="s">
        <v>874</v>
      </c>
      <c r="G612" s="223" t="s">
        <v>165</v>
      </c>
      <c r="H612" s="224">
        <v>7.2000000000000002</v>
      </c>
      <c r="I612" s="225"/>
      <c r="J612" s="226">
        <f>ROUND(I612*H612,2)</f>
        <v>0</v>
      </c>
      <c r="K612" s="222" t="s">
        <v>152</v>
      </c>
      <c r="L612" s="71"/>
      <c r="M612" s="227" t="s">
        <v>21</v>
      </c>
      <c r="N612" s="228" t="s">
        <v>47</v>
      </c>
      <c r="O612" s="46"/>
      <c r="P612" s="229">
        <f>O612*H612</f>
        <v>0</v>
      </c>
      <c r="Q612" s="229">
        <v>0.00106</v>
      </c>
      <c r="R612" s="229">
        <f>Q612*H612</f>
        <v>0.0076319999999999999</v>
      </c>
      <c r="S612" s="229">
        <v>0</v>
      </c>
      <c r="T612" s="230">
        <f>S612*H612</f>
        <v>0</v>
      </c>
      <c r="AR612" s="23" t="s">
        <v>268</v>
      </c>
      <c r="AT612" s="23" t="s">
        <v>148</v>
      </c>
      <c r="AU612" s="23" t="s">
        <v>86</v>
      </c>
      <c r="AY612" s="23" t="s">
        <v>145</v>
      </c>
      <c r="BE612" s="231">
        <f>IF(N612="základní",J612,0)</f>
        <v>0</v>
      </c>
      <c r="BF612" s="231">
        <f>IF(N612="snížená",J612,0)</f>
        <v>0</v>
      </c>
      <c r="BG612" s="231">
        <f>IF(N612="zákl. přenesená",J612,0)</f>
        <v>0</v>
      </c>
      <c r="BH612" s="231">
        <f>IF(N612="sníž. přenesená",J612,0)</f>
        <v>0</v>
      </c>
      <c r="BI612" s="231">
        <f>IF(N612="nulová",J612,0)</f>
        <v>0</v>
      </c>
      <c r="BJ612" s="23" t="s">
        <v>84</v>
      </c>
      <c r="BK612" s="231">
        <f>ROUND(I612*H612,2)</f>
        <v>0</v>
      </c>
      <c r="BL612" s="23" t="s">
        <v>268</v>
      </c>
      <c r="BM612" s="23" t="s">
        <v>875</v>
      </c>
    </row>
    <row r="613" s="11" customFormat="1">
      <c r="B613" s="232"/>
      <c r="C613" s="233"/>
      <c r="D613" s="234" t="s">
        <v>155</v>
      </c>
      <c r="E613" s="235" t="s">
        <v>21</v>
      </c>
      <c r="F613" s="236" t="s">
        <v>876</v>
      </c>
      <c r="G613" s="233"/>
      <c r="H613" s="237">
        <v>3</v>
      </c>
      <c r="I613" s="238"/>
      <c r="J613" s="233"/>
      <c r="K613" s="233"/>
      <c r="L613" s="239"/>
      <c r="M613" s="240"/>
      <c r="N613" s="241"/>
      <c r="O613" s="241"/>
      <c r="P613" s="241"/>
      <c r="Q613" s="241"/>
      <c r="R613" s="241"/>
      <c r="S613" s="241"/>
      <c r="T613" s="242"/>
      <c r="AT613" s="243" t="s">
        <v>155</v>
      </c>
      <c r="AU613" s="243" t="s">
        <v>86</v>
      </c>
      <c r="AV613" s="11" t="s">
        <v>86</v>
      </c>
      <c r="AW613" s="11" t="s">
        <v>39</v>
      </c>
      <c r="AX613" s="11" t="s">
        <v>76</v>
      </c>
      <c r="AY613" s="243" t="s">
        <v>145</v>
      </c>
    </row>
    <row r="614" s="11" customFormat="1">
      <c r="B614" s="232"/>
      <c r="C614" s="233"/>
      <c r="D614" s="234" t="s">
        <v>155</v>
      </c>
      <c r="E614" s="235" t="s">
        <v>21</v>
      </c>
      <c r="F614" s="236" t="s">
        <v>877</v>
      </c>
      <c r="G614" s="233"/>
      <c r="H614" s="237">
        <v>4.2000000000000002</v>
      </c>
      <c r="I614" s="238"/>
      <c r="J614" s="233"/>
      <c r="K614" s="233"/>
      <c r="L614" s="239"/>
      <c r="M614" s="240"/>
      <c r="N614" s="241"/>
      <c r="O614" s="241"/>
      <c r="P614" s="241"/>
      <c r="Q614" s="241"/>
      <c r="R614" s="241"/>
      <c r="S614" s="241"/>
      <c r="T614" s="242"/>
      <c r="AT614" s="243" t="s">
        <v>155</v>
      </c>
      <c r="AU614" s="243" t="s">
        <v>86</v>
      </c>
      <c r="AV614" s="11" t="s">
        <v>86</v>
      </c>
      <c r="AW614" s="11" t="s">
        <v>39</v>
      </c>
      <c r="AX614" s="11" t="s">
        <v>76</v>
      </c>
      <c r="AY614" s="243" t="s">
        <v>145</v>
      </c>
    </row>
    <row r="615" s="12" customFormat="1">
      <c r="B615" s="244"/>
      <c r="C615" s="245"/>
      <c r="D615" s="234" t="s">
        <v>155</v>
      </c>
      <c r="E615" s="246" t="s">
        <v>21</v>
      </c>
      <c r="F615" s="247" t="s">
        <v>157</v>
      </c>
      <c r="G615" s="245"/>
      <c r="H615" s="248">
        <v>7.2000000000000002</v>
      </c>
      <c r="I615" s="249"/>
      <c r="J615" s="245"/>
      <c r="K615" s="245"/>
      <c r="L615" s="250"/>
      <c r="M615" s="251"/>
      <c r="N615" s="252"/>
      <c r="O615" s="252"/>
      <c r="P615" s="252"/>
      <c r="Q615" s="252"/>
      <c r="R615" s="252"/>
      <c r="S615" s="252"/>
      <c r="T615" s="253"/>
      <c r="AT615" s="254" t="s">
        <v>155</v>
      </c>
      <c r="AU615" s="254" t="s">
        <v>86</v>
      </c>
      <c r="AV615" s="12" t="s">
        <v>153</v>
      </c>
      <c r="AW615" s="12" t="s">
        <v>39</v>
      </c>
      <c r="AX615" s="12" t="s">
        <v>84</v>
      </c>
      <c r="AY615" s="254" t="s">
        <v>145</v>
      </c>
    </row>
    <row r="616" s="1" customFormat="1" ht="16.5" customHeight="1">
      <c r="B616" s="45"/>
      <c r="C616" s="267" t="s">
        <v>878</v>
      </c>
      <c r="D616" s="267" t="s">
        <v>263</v>
      </c>
      <c r="E616" s="268" t="s">
        <v>818</v>
      </c>
      <c r="F616" s="269" t="s">
        <v>819</v>
      </c>
      <c r="G616" s="270" t="s">
        <v>151</v>
      </c>
      <c r="H616" s="271">
        <v>7.9199999999999999</v>
      </c>
      <c r="I616" s="272"/>
      <c r="J616" s="273">
        <f>ROUND(I616*H616,2)</f>
        <v>0</v>
      </c>
      <c r="K616" s="269" t="s">
        <v>21</v>
      </c>
      <c r="L616" s="274"/>
      <c r="M616" s="275" t="s">
        <v>21</v>
      </c>
      <c r="N616" s="276" t="s">
        <v>47</v>
      </c>
      <c r="O616" s="46"/>
      <c r="P616" s="229">
        <f>O616*H616</f>
        <v>0</v>
      </c>
      <c r="Q616" s="229">
        <v>0.0126</v>
      </c>
      <c r="R616" s="229">
        <f>Q616*H616</f>
        <v>0.099792000000000006</v>
      </c>
      <c r="S616" s="229">
        <v>0</v>
      </c>
      <c r="T616" s="230">
        <f>S616*H616</f>
        <v>0</v>
      </c>
      <c r="AR616" s="23" t="s">
        <v>368</v>
      </c>
      <c r="AT616" s="23" t="s">
        <v>263</v>
      </c>
      <c r="AU616" s="23" t="s">
        <v>86</v>
      </c>
      <c r="AY616" s="23" t="s">
        <v>145</v>
      </c>
      <c r="BE616" s="231">
        <f>IF(N616="základní",J616,0)</f>
        <v>0</v>
      </c>
      <c r="BF616" s="231">
        <f>IF(N616="snížená",J616,0)</f>
        <v>0</v>
      </c>
      <c r="BG616" s="231">
        <f>IF(N616="zákl. přenesená",J616,0)</f>
        <v>0</v>
      </c>
      <c r="BH616" s="231">
        <f>IF(N616="sníž. přenesená",J616,0)</f>
        <v>0</v>
      </c>
      <c r="BI616" s="231">
        <f>IF(N616="nulová",J616,0)</f>
        <v>0</v>
      </c>
      <c r="BJ616" s="23" t="s">
        <v>84</v>
      </c>
      <c r="BK616" s="231">
        <f>ROUND(I616*H616,2)</f>
        <v>0</v>
      </c>
      <c r="BL616" s="23" t="s">
        <v>268</v>
      </c>
      <c r="BM616" s="23" t="s">
        <v>879</v>
      </c>
    </row>
    <row r="617" s="11" customFormat="1">
      <c r="B617" s="232"/>
      <c r="C617" s="233"/>
      <c r="D617" s="234" t="s">
        <v>155</v>
      </c>
      <c r="E617" s="233"/>
      <c r="F617" s="236" t="s">
        <v>880</v>
      </c>
      <c r="G617" s="233"/>
      <c r="H617" s="237">
        <v>7.9199999999999999</v>
      </c>
      <c r="I617" s="238"/>
      <c r="J617" s="233"/>
      <c r="K617" s="233"/>
      <c r="L617" s="239"/>
      <c r="M617" s="240"/>
      <c r="N617" s="241"/>
      <c r="O617" s="241"/>
      <c r="P617" s="241"/>
      <c r="Q617" s="241"/>
      <c r="R617" s="241"/>
      <c r="S617" s="241"/>
      <c r="T617" s="242"/>
      <c r="AT617" s="243" t="s">
        <v>155</v>
      </c>
      <c r="AU617" s="243" t="s">
        <v>86</v>
      </c>
      <c r="AV617" s="11" t="s">
        <v>86</v>
      </c>
      <c r="AW617" s="11" t="s">
        <v>6</v>
      </c>
      <c r="AX617" s="11" t="s">
        <v>84</v>
      </c>
      <c r="AY617" s="243" t="s">
        <v>145</v>
      </c>
    </row>
    <row r="618" s="1" customFormat="1" ht="38.25" customHeight="1">
      <c r="B618" s="45"/>
      <c r="C618" s="220" t="s">
        <v>881</v>
      </c>
      <c r="D618" s="220" t="s">
        <v>148</v>
      </c>
      <c r="E618" s="221" t="s">
        <v>882</v>
      </c>
      <c r="F618" s="222" t="s">
        <v>883</v>
      </c>
      <c r="G618" s="223" t="s">
        <v>305</v>
      </c>
      <c r="H618" s="224">
        <v>4.1139999999999999</v>
      </c>
      <c r="I618" s="225"/>
      <c r="J618" s="226">
        <f>ROUND(I618*H618,2)</f>
        <v>0</v>
      </c>
      <c r="K618" s="222" t="s">
        <v>152</v>
      </c>
      <c r="L618" s="71"/>
      <c r="M618" s="227" t="s">
        <v>21</v>
      </c>
      <c r="N618" s="228" t="s">
        <v>47</v>
      </c>
      <c r="O618" s="46"/>
      <c r="P618" s="229">
        <f>O618*H618</f>
        <v>0</v>
      </c>
      <c r="Q618" s="229">
        <v>0</v>
      </c>
      <c r="R618" s="229">
        <f>Q618*H618</f>
        <v>0</v>
      </c>
      <c r="S618" s="229">
        <v>0</v>
      </c>
      <c r="T618" s="230">
        <f>S618*H618</f>
        <v>0</v>
      </c>
      <c r="AR618" s="23" t="s">
        <v>268</v>
      </c>
      <c r="AT618" s="23" t="s">
        <v>148</v>
      </c>
      <c r="AU618" s="23" t="s">
        <v>86</v>
      </c>
      <c r="AY618" s="23" t="s">
        <v>145</v>
      </c>
      <c r="BE618" s="231">
        <f>IF(N618="základní",J618,0)</f>
        <v>0</v>
      </c>
      <c r="BF618" s="231">
        <f>IF(N618="snížená",J618,0)</f>
        <v>0</v>
      </c>
      <c r="BG618" s="231">
        <f>IF(N618="zákl. přenesená",J618,0)</f>
        <v>0</v>
      </c>
      <c r="BH618" s="231">
        <f>IF(N618="sníž. přenesená",J618,0)</f>
        <v>0</v>
      </c>
      <c r="BI618" s="231">
        <f>IF(N618="nulová",J618,0)</f>
        <v>0</v>
      </c>
      <c r="BJ618" s="23" t="s">
        <v>84</v>
      </c>
      <c r="BK618" s="231">
        <f>ROUND(I618*H618,2)</f>
        <v>0</v>
      </c>
      <c r="BL618" s="23" t="s">
        <v>268</v>
      </c>
      <c r="BM618" s="23" t="s">
        <v>884</v>
      </c>
    </row>
    <row r="619" s="1" customFormat="1">
      <c r="B619" s="45"/>
      <c r="C619" s="73"/>
      <c r="D619" s="234" t="s">
        <v>167</v>
      </c>
      <c r="E619" s="73"/>
      <c r="F619" s="255" t="s">
        <v>357</v>
      </c>
      <c r="G619" s="73"/>
      <c r="H619" s="73"/>
      <c r="I619" s="190"/>
      <c r="J619" s="73"/>
      <c r="K619" s="73"/>
      <c r="L619" s="71"/>
      <c r="M619" s="256"/>
      <c r="N619" s="46"/>
      <c r="O619" s="46"/>
      <c r="P619" s="46"/>
      <c r="Q619" s="46"/>
      <c r="R619" s="46"/>
      <c r="S619" s="46"/>
      <c r="T619" s="94"/>
      <c r="AT619" s="23" t="s">
        <v>167</v>
      </c>
      <c r="AU619" s="23" t="s">
        <v>86</v>
      </c>
    </row>
    <row r="620" s="10" customFormat="1" ht="29.88" customHeight="1">
      <c r="B620" s="204"/>
      <c r="C620" s="205"/>
      <c r="D620" s="206" t="s">
        <v>75</v>
      </c>
      <c r="E620" s="218" t="s">
        <v>885</v>
      </c>
      <c r="F620" s="218" t="s">
        <v>886</v>
      </c>
      <c r="G620" s="205"/>
      <c r="H620" s="205"/>
      <c r="I620" s="208"/>
      <c r="J620" s="219">
        <f>BK620</f>
        <v>0</v>
      </c>
      <c r="K620" s="205"/>
      <c r="L620" s="210"/>
      <c r="M620" s="211"/>
      <c r="N620" s="212"/>
      <c r="O620" s="212"/>
      <c r="P620" s="213">
        <f>SUM(P621:P626)</f>
        <v>0</v>
      </c>
      <c r="Q620" s="212"/>
      <c r="R620" s="213">
        <f>SUM(R621:R626)</f>
        <v>0.024639999999999999</v>
      </c>
      <c r="S620" s="212"/>
      <c r="T620" s="214">
        <f>SUM(T621:T626)</f>
        <v>0</v>
      </c>
      <c r="AR620" s="215" t="s">
        <v>86</v>
      </c>
      <c r="AT620" s="216" t="s">
        <v>75</v>
      </c>
      <c r="AU620" s="216" t="s">
        <v>84</v>
      </c>
      <c r="AY620" s="215" t="s">
        <v>145</v>
      </c>
      <c r="BK620" s="217">
        <f>SUM(BK621:BK626)</f>
        <v>0</v>
      </c>
    </row>
    <row r="621" s="1" customFormat="1" ht="16.5" customHeight="1">
      <c r="B621" s="45"/>
      <c r="C621" s="220" t="s">
        <v>887</v>
      </c>
      <c r="D621" s="220" t="s">
        <v>148</v>
      </c>
      <c r="E621" s="221" t="s">
        <v>888</v>
      </c>
      <c r="F621" s="222" t="s">
        <v>889</v>
      </c>
      <c r="G621" s="223" t="s">
        <v>151</v>
      </c>
      <c r="H621" s="224">
        <v>56</v>
      </c>
      <c r="I621" s="225"/>
      <c r="J621" s="226">
        <f>ROUND(I621*H621,2)</f>
        <v>0</v>
      </c>
      <c r="K621" s="222" t="s">
        <v>152</v>
      </c>
      <c r="L621" s="71"/>
      <c r="M621" s="227" t="s">
        <v>21</v>
      </c>
      <c r="N621" s="228" t="s">
        <v>47</v>
      </c>
      <c r="O621" s="46"/>
      <c r="P621" s="229">
        <f>O621*H621</f>
        <v>0</v>
      </c>
      <c r="Q621" s="229">
        <v>6.0000000000000002E-05</v>
      </c>
      <c r="R621" s="229">
        <f>Q621*H621</f>
        <v>0.0033600000000000001</v>
      </c>
      <c r="S621" s="229">
        <v>0</v>
      </c>
      <c r="T621" s="230">
        <f>S621*H621</f>
        <v>0</v>
      </c>
      <c r="AR621" s="23" t="s">
        <v>268</v>
      </c>
      <c r="AT621" s="23" t="s">
        <v>148</v>
      </c>
      <c r="AU621" s="23" t="s">
        <v>86</v>
      </c>
      <c r="AY621" s="23" t="s">
        <v>145</v>
      </c>
      <c r="BE621" s="231">
        <f>IF(N621="základní",J621,0)</f>
        <v>0</v>
      </c>
      <c r="BF621" s="231">
        <f>IF(N621="snížená",J621,0)</f>
        <v>0</v>
      </c>
      <c r="BG621" s="231">
        <f>IF(N621="zákl. přenesená",J621,0)</f>
        <v>0</v>
      </c>
      <c r="BH621" s="231">
        <f>IF(N621="sníž. přenesená",J621,0)</f>
        <v>0</v>
      </c>
      <c r="BI621" s="231">
        <f>IF(N621="nulová",J621,0)</f>
        <v>0</v>
      </c>
      <c r="BJ621" s="23" t="s">
        <v>84</v>
      </c>
      <c r="BK621" s="231">
        <f>ROUND(I621*H621,2)</f>
        <v>0</v>
      </c>
      <c r="BL621" s="23" t="s">
        <v>268</v>
      </c>
      <c r="BM621" s="23" t="s">
        <v>890</v>
      </c>
    </row>
    <row r="622" s="11" customFormat="1">
      <c r="B622" s="232"/>
      <c r="C622" s="233"/>
      <c r="D622" s="234" t="s">
        <v>155</v>
      </c>
      <c r="E622" s="235" t="s">
        <v>21</v>
      </c>
      <c r="F622" s="236" t="s">
        <v>891</v>
      </c>
      <c r="G622" s="233"/>
      <c r="H622" s="237">
        <v>56</v>
      </c>
      <c r="I622" s="238"/>
      <c r="J622" s="233"/>
      <c r="K622" s="233"/>
      <c r="L622" s="239"/>
      <c r="M622" s="240"/>
      <c r="N622" s="241"/>
      <c r="O622" s="241"/>
      <c r="P622" s="241"/>
      <c r="Q622" s="241"/>
      <c r="R622" s="241"/>
      <c r="S622" s="241"/>
      <c r="T622" s="242"/>
      <c r="AT622" s="243" t="s">
        <v>155</v>
      </c>
      <c r="AU622" s="243" t="s">
        <v>86</v>
      </c>
      <c r="AV622" s="11" t="s">
        <v>86</v>
      </c>
      <c r="AW622" s="11" t="s">
        <v>39</v>
      </c>
      <c r="AX622" s="11" t="s">
        <v>76</v>
      </c>
      <c r="AY622" s="243" t="s">
        <v>145</v>
      </c>
    </row>
    <row r="623" s="12" customFormat="1">
      <c r="B623" s="244"/>
      <c r="C623" s="245"/>
      <c r="D623" s="234" t="s">
        <v>155</v>
      </c>
      <c r="E623" s="246" t="s">
        <v>21</v>
      </c>
      <c r="F623" s="247" t="s">
        <v>157</v>
      </c>
      <c r="G623" s="245"/>
      <c r="H623" s="248">
        <v>56</v>
      </c>
      <c r="I623" s="249"/>
      <c r="J623" s="245"/>
      <c r="K623" s="245"/>
      <c r="L623" s="250"/>
      <c r="M623" s="251"/>
      <c r="N623" s="252"/>
      <c r="O623" s="252"/>
      <c r="P623" s="252"/>
      <c r="Q623" s="252"/>
      <c r="R623" s="252"/>
      <c r="S623" s="252"/>
      <c r="T623" s="253"/>
      <c r="AT623" s="254" t="s">
        <v>155</v>
      </c>
      <c r="AU623" s="254" t="s">
        <v>86</v>
      </c>
      <c r="AV623" s="12" t="s">
        <v>153</v>
      </c>
      <c r="AW623" s="12" t="s">
        <v>39</v>
      </c>
      <c r="AX623" s="12" t="s">
        <v>84</v>
      </c>
      <c r="AY623" s="254" t="s">
        <v>145</v>
      </c>
    </row>
    <row r="624" s="1" customFormat="1" ht="25.5" customHeight="1">
      <c r="B624" s="45"/>
      <c r="C624" s="220" t="s">
        <v>892</v>
      </c>
      <c r="D624" s="220" t="s">
        <v>148</v>
      </c>
      <c r="E624" s="221" t="s">
        <v>893</v>
      </c>
      <c r="F624" s="222" t="s">
        <v>894</v>
      </c>
      <c r="G624" s="223" t="s">
        <v>151</v>
      </c>
      <c r="H624" s="224">
        <v>56</v>
      </c>
      <c r="I624" s="225"/>
      <c r="J624" s="226">
        <f>ROUND(I624*H624,2)</f>
        <v>0</v>
      </c>
      <c r="K624" s="222" t="s">
        <v>152</v>
      </c>
      <c r="L624" s="71"/>
      <c r="M624" s="227" t="s">
        <v>21</v>
      </c>
      <c r="N624" s="228" t="s">
        <v>47</v>
      </c>
      <c r="O624" s="46"/>
      <c r="P624" s="229">
        <f>O624*H624</f>
        <v>0</v>
      </c>
      <c r="Q624" s="229">
        <v>0.00013999999999999999</v>
      </c>
      <c r="R624" s="229">
        <f>Q624*H624</f>
        <v>0.0078399999999999997</v>
      </c>
      <c r="S624" s="229">
        <v>0</v>
      </c>
      <c r="T624" s="230">
        <f>S624*H624</f>
        <v>0</v>
      </c>
      <c r="AR624" s="23" t="s">
        <v>268</v>
      </c>
      <c r="AT624" s="23" t="s">
        <v>148</v>
      </c>
      <c r="AU624" s="23" t="s">
        <v>86</v>
      </c>
      <c r="AY624" s="23" t="s">
        <v>145</v>
      </c>
      <c r="BE624" s="231">
        <f>IF(N624="základní",J624,0)</f>
        <v>0</v>
      </c>
      <c r="BF624" s="231">
        <f>IF(N624="snížená",J624,0)</f>
        <v>0</v>
      </c>
      <c r="BG624" s="231">
        <f>IF(N624="zákl. přenesená",J624,0)</f>
        <v>0</v>
      </c>
      <c r="BH624" s="231">
        <f>IF(N624="sníž. přenesená",J624,0)</f>
        <v>0</v>
      </c>
      <c r="BI624" s="231">
        <f>IF(N624="nulová",J624,0)</f>
        <v>0</v>
      </c>
      <c r="BJ624" s="23" t="s">
        <v>84</v>
      </c>
      <c r="BK624" s="231">
        <f>ROUND(I624*H624,2)</f>
        <v>0</v>
      </c>
      <c r="BL624" s="23" t="s">
        <v>268</v>
      </c>
      <c r="BM624" s="23" t="s">
        <v>895</v>
      </c>
    </row>
    <row r="625" s="1" customFormat="1" ht="16.5" customHeight="1">
      <c r="B625" s="45"/>
      <c r="C625" s="220" t="s">
        <v>896</v>
      </c>
      <c r="D625" s="220" t="s">
        <v>148</v>
      </c>
      <c r="E625" s="221" t="s">
        <v>897</v>
      </c>
      <c r="F625" s="222" t="s">
        <v>898</v>
      </c>
      <c r="G625" s="223" t="s">
        <v>151</v>
      </c>
      <c r="H625" s="224">
        <v>56</v>
      </c>
      <c r="I625" s="225"/>
      <c r="J625" s="226">
        <f>ROUND(I625*H625,2)</f>
        <v>0</v>
      </c>
      <c r="K625" s="222" t="s">
        <v>152</v>
      </c>
      <c r="L625" s="71"/>
      <c r="M625" s="227" t="s">
        <v>21</v>
      </c>
      <c r="N625" s="228" t="s">
        <v>47</v>
      </c>
      <c r="O625" s="46"/>
      <c r="P625" s="229">
        <f>O625*H625</f>
        <v>0</v>
      </c>
      <c r="Q625" s="229">
        <v>0.00012</v>
      </c>
      <c r="R625" s="229">
        <f>Q625*H625</f>
        <v>0.0067200000000000003</v>
      </c>
      <c r="S625" s="229">
        <v>0</v>
      </c>
      <c r="T625" s="230">
        <f>S625*H625</f>
        <v>0</v>
      </c>
      <c r="AR625" s="23" t="s">
        <v>268</v>
      </c>
      <c r="AT625" s="23" t="s">
        <v>148</v>
      </c>
      <c r="AU625" s="23" t="s">
        <v>86</v>
      </c>
      <c r="AY625" s="23" t="s">
        <v>145</v>
      </c>
      <c r="BE625" s="231">
        <f>IF(N625="základní",J625,0)</f>
        <v>0</v>
      </c>
      <c r="BF625" s="231">
        <f>IF(N625="snížená",J625,0)</f>
        <v>0</v>
      </c>
      <c r="BG625" s="231">
        <f>IF(N625="zákl. přenesená",J625,0)</f>
        <v>0</v>
      </c>
      <c r="BH625" s="231">
        <f>IF(N625="sníž. přenesená",J625,0)</f>
        <v>0</v>
      </c>
      <c r="BI625" s="231">
        <f>IF(N625="nulová",J625,0)</f>
        <v>0</v>
      </c>
      <c r="BJ625" s="23" t="s">
        <v>84</v>
      </c>
      <c r="BK625" s="231">
        <f>ROUND(I625*H625,2)</f>
        <v>0</v>
      </c>
      <c r="BL625" s="23" t="s">
        <v>268</v>
      </c>
      <c r="BM625" s="23" t="s">
        <v>899</v>
      </c>
    </row>
    <row r="626" s="1" customFormat="1" ht="25.5" customHeight="1">
      <c r="B626" s="45"/>
      <c r="C626" s="220" t="s">
        <v>900</v>
      </c>
      <c r="D626" s="220" t="s">
        <v>148</v>
      </c>
      <c r="E626" s="221" t="s">
        <v>901</v>
      </c>
      <c r="F626" s="222" t="s">
        <v>902</v>
      </c>
      <c r="G626" s="223" t="s">
        <v>151</v>
      </c>
      <c r="H626" s="224">
        <v>56</v>
      </c>
      <c r="I626" s="225"/>
      <c r="J626" s="226">
        <f>ROUND(I626*H626,2)</f>
        <v>0</v>
      </c>
      <c r="K626" s="222" t="s">
        <v>152</v>
      </c>
      <c r="L626" s="71"/>
      <c r="M626" s="227" t="s">
        <v>21</v>
      </c>
      <c r="N626" s="228" t="s">
        <v>47</v>
      </c>
      <c r="O626" s="46"/>
      <c r="P626" s="229">
        <f>O626*H626</f>
        <v>0</v>
      </c>
      <c r="Q626" s="229">
        <v>0.00012</v>
      </c>
      <c r="R626" s="229">
        <f>Q626*H626</f>
        <v>0.0067200000000000003</v>
      </c>
      <c r="S626" s="229">
        <v>0</v>
      </c>
      <c r="T626" s="230">
        <f>S626*H626</f>
        <v>0</v>
      </c>
      <c r="AR626" s="23" t="s">
        <v>268</v>
      </c>
      <c r="AT626" s="23" t="s">
        <v>148</v>
      </c>
      <c r="AU626" s="23" t="s">
        <v>86</v>
      </c>
      <c r="AY626" s="23" t="s">
        <v>145</v>
      </c>
      <c r="BE626" s="231">
        <f>IF(N626="základní",J626,0)</f>
        <v>0</v>
      </c>
      <c r="BF626" s="231">
        <f>IF(N626="snížená",J626,0)</f>
        <v>0</v>
      </c>
      <c r="BG626" s="231">
        <f>IF(N626="zákl. přenesená",J626,0)</f>
        <v>0</v>
      </c>
      <c r="BH626" s="231">
        <f>IF(N626="sníž. přenesená",J626,0)</f>
        <v>0</v>
      </c>
      <c r="BI626" s="231">
        <f>IF(N626="nulová",J626,0)</f>
        <v>0</v>
      </c>
      <c r="BJ626" s="23" t="s">
        <v>84</v>
      </c>
      <c r="BK626" s="231">
        <f>ROUND(I626*H626,2)</f>
        <v>0</v>
      </c>
      <c r="BL626" s="23" t="s">
        <v>268</v>
      </c>
      <c r="BM626" s="23" t="s">
        <v>903</v>
      </c>
    </row>
    <row r="627" s="10" customFormat="1" ht="29.88" customHeight="1">
      <c r="B627" s="204"/>
      <c r="C627" s="205"/>
      <c r="D627" s="206" t="s">
        <v>75</v>
      </c>
      <c r="E627" s="218" t="s">
        <v>904</v>
      </c>
      <c r="F627" s="218" t="s">
        <v>905</v>
      </c>
      <c r="G627" s="205"/>
      <c r="H627" s="205"/>
      <c r="I627" s="208"/>
      <c r="J627" s="219">
        <f>BK627</f>
        <v>0</v>
      </c>
      <c r="K627" s="205"/>
      <c r="L627" s="210"/>
      <c r="M627" s="211"/>
      <c r="N627" s="212"/>
      <c r="O627" s="212"/>
      <c r="P627" s="213">
        <f>SUM(P628:P722)</f>
        <v>0</v>
      </c>
      <c r="Q627" s="212"/>
      <c r="R627" s="213">
        <f>SUM(R628:R722)</f>
        <v>1.99149584</v>
      </c>
      <c r="S627" s="212"/>
      <c r="T627" s="214">
        <f>SUM(T628:T722)</f>
        <v>0.34137758000000001</v>
      </c>
      <c r="AR627" s="215" t="s">
        <v>86</v>
      </c>
      <c r="AT627" s="216" t="s">
        <v>75</v>
      </c>
      <c r="AU627" s="216" t="s">
        <v>84</v>
      </c>
      <c r="AY627" s="215" t="s">
        <v>145</v>
      </c>
      <c r="BK627" s="217">
        <f>SUM(BK628:BK722)</f>
        <v>0</v>
      </c>
    </row>
    <row r="628" s="1" customFormat="1" ht="16.5" customHeight="1">
      <c r="B628" s="45"/>
      <c r="C628" s="220" t="s">
        <v>906</v>
      </c>
      <c r="D628" s="220" t="s">
        <v>148</v>
      </c>
      <c r="E628" s="221" t="s">
        <v>907</v>
      </c>
      <c r="F628" s="222" t="s">
        <v>908</v>
      </c>
      <c r="G628" s="223" t="s">
        <v>151</v>
      </c>
      <c r="H628" s="224">
        <v>1101.2180000000001</v>
      </c>
      <c r="I628" s="225"/>
      <c r="J628" s="226">
        <f>ROUND(I628*H628,2)</f>
        <v>0</v>
      </c>
      <c r="K628" s="222" t="s">
        <v>152</v>
      </c>
      <c r="L628" s="71"/>
      <c r="M628" s="227" t="s">
        <v>21</v>
      </c>
      <c r="N628" s="228" t="s">
        <v>47</v>
      </c>
      <c r="O628" s="46"/>
      <c r="P628" s="229">
        <f>O628*H628</f>
        <v>0</v>
      </c>
      <c r="Q628" s="229">
        <v>0.001</v>
      </c>
      <c r="R628" s="229">
        <f>Q628*H628</f>
        <v>1.101218</v>
      </c>
      <c r="S628" s="229">
        <v>0.00031</v>
      </c>
      <c r="T628" s="230">
        <f>S628*H628</f>
        <v>0.34137758000000001</v>
      </c>
      <c r="AR628" s="23" t="s">
        <v>268</v>
      </c>
      <c r="AT628" s="23" t="s">
        <v>148</v>
      </c>
      <c r="AU628" s="23" t="s">
        <v>86</v>
      </c>
      <c r="AY628" s="23" t="s">
        <v>145</v>
      </c>
      <c r="BE628" s="231">
        <f>IF(N628="základní",J628,0)</f>
        <v>0</v>
      </c>
      <c r="BF628" s="231">
        <f>IF(N628="snížená",J628,0)</f>
        <v>0</v>
      </c>
      <c r="BG628" s="231">
        <f>IF(N628="zákl. přenesená",J628,0)</f>
        <v>0</v>
      </c>
      <c r="BH628" s="231">
        <f>IF(N628="sníž. přenesená",J628,0)</f>
        <v>0</v>
      </c>
      <c r="BI628" s="231">
        <f>IF(N628="nulová",J628,0)</f>
        <v>0</v>
      </c>
      <c r="BJ628" s="23" t="s">
        <v>84</v>
      </c>
      <c r="BK628" s="231">
        <f>ROUND(I628*H628,2)</f>
        <v>0</v>
      </c>
      <c r="BL628" s="23" t="s">
        <v>268</v>
      </c>
      <c r="BM628" s="23" t="s">
        <v>909</v>
      </c>
    </row>
    <row r="629" s="1" customFormat="1">
      <c r="B629" s="45"/>
      <c r="C629" s="73"/>
      <c r="D629" s="234" t="s">
        <v>167</v>
      </c>
      <c r="E629" s="73"/>
      <c r="F629" s="255" t="s">
        <v>910</v>
      </c>
      <c r="G629" s="73"/>
      <c r="H629" s="73"/>
      <c r="I629" s="190"/>
      <c r="J629" s="73"/>
      <c r="K629" s="73"/>
      <c r="L629" s="71"/>
      <c r="M629" s="256"/>
      <c r="N629" s="46"/>
      <c r="O629" s="46"/>
      <c r="P629" s="46"/>
      <c r="Q629" s="46"/>
      <c r="R629" s="46"/>
      <c r="S629" s="46"/>
      <c r="T629" s="94"/>
      <c r="AT629" s="23" t="s">
        <v>167</v>
      </c>
      <c r="AU629" s="23" t="s">
        <v>86</v>
      </c>
    </row>
    <row r="630" s="11" customFormat="1">
      <c r="B630" s="232"/>
      <c r="C630" s="233"/>
      <c r="D630" s="234" t="s">
        <v>155</v>
      </c>
      <c r="E630" s="235" t="s">
        <v>21</v>
      </c>
      <c r="F630" s="236" t="s">
        <v>190</v>
      </c>
      <c r="G630" s="233"/>
      <c r="H630" s="237">
        <v>15.4</v>
      </c>
      <c r="I630" s="238"/>
      <c r="J630" s="233"/>
      <c r="K630" s="233"/>
      <c r="L630" s="239"/>
      <c r="M630" s="240"/>
      <c r="N630" s="241"/>
      <c r="O630" s="241"/>
      <c r="P630" s="241"/>
      <c r="Q630" s="241"/>
      <c r="R630" s="241"/>
      <c r="S630" s="241"/>
      <c r="T630" s="242"/>
      <c r="AT630" s="243" t="s">
        <v>155</v>
      </c>
      <c r="AU630" s="243" t="s">
        <v>86</v>
      </c>
      <c r="AV630" s="11" t="s">
        <v>86</v>
      </c>
      <c r="AW630" s="11" t="s">
        <v>39</v>
      </c>
      <c r="AX630" s="11" t="s">
        <v>76</v>
      </c>
      <c r="AY630" s="243" t="s">
        <v>145</v>
      </c>
    </row>
    <row r="631" s="11" customFormat="1">
      <c r="B631" s="232"/>
      <c r="C631" s="233"/>
      <c r="D631" s="234" t="s">
        <v>155</v>
      </c>
      <c r="E631" s="235" t="s">
        <v>21</v>
      </c>
      <c r="F631" s="236" t="s">
        <v>191</v>
      </c>
      <c r="G631" s="233"/>
      <c r="H631" s="237">
        <v>24.544</v>
      </c>
      <c r="I631" s="238"/>
      <c r="J631" s="233"/>
      <c r="K631" s="233"/>
      <c r="L631" s="239"/>
      <c r="M631" s="240"/>
      <c r="N631" s="241"/>
      <c r="O631" s="241"/>
      <c r="P631" s="241"/>
      <c r="Q631" s="241"/>
      <c r="R631" s="241"/>
      <c r="S631" s="241"/>
      <c r="T631" s="242"/>
      <c r="AT631" s="243" t="s">
        <v>155</v>
      </c>
      <c r="AU631" s="243" t="s">
        <v>86</v>
      </c>
      <c r="AV631" s="11" t="s">
        <v>86</v>
      </c>
      <c r="AW631" s="11" t="s">
        <v>39</v>
      </c>
      <c r="AX631" s="11" t="s">
        <v>76</v>
      </c>
      <c r="AY631" s="243" t="s">
        <v>145</v>
      </c>
    </row>
    <row r="632" s="11" customFormat="1">
      <c r="B632" s="232"/>
      <c r="C632" s="233"/>
      <c r="D632" s="234" t="s">
        <v>155</v>
      </c>
      <c r="E632" s="235" t="s">
        <v>21</v>
      </c>
      <c r="F632" s="236" t="s">
        <v>192</v>
      </c>
      <c r="G632" s="233"/>
      <c r="H632" s="237">
        <v>50.140000000000001</v>
      </c>
      <c r="I632" s="238"/>
      <c r="J632" s="233"/>
      <c r="K632" s="233"/>
      <c r="L632" s="239"/>
      <c r="M632" s="240"/>
      <c r="N632" s="241"/>
      <c r="O632" s="241"/>
      <c r="P632" s="241"/>
      <c r="Q632" s="241"/>
      <c r="R632" s="241"/>
      <c r="S632" s="241"/>
      <c r="T632" s="242"/>
      <c r="AT632" s="243" t="s">
        <v>155</v>
      </c>
      <c r="AU632" s="243" t="s">
        <v>86</v>
      </c>
      <c r="AV632" s="11" t="s">
        <v>86</v>
      </c>
      <c r="AW632" s="11" t="s">
        <v>39</v>
      </c>
      <c r="AX632" s="11" t="s">
        <v>76</v>
      </c>
      <c r="AY632" s="243" t="s">
        <v>145</v>
      </c>
    </row>
    <row r="633" s="11" customFormat="1">
      <c r="B633" s="232"/>
      <c r="C633" s="233"/>
      <c r="D633" s="234" t="s">
        <v>155</v>
      </c>
      <c r="E633" s="235" t="s">
        <v>21</v>
      </c>
      <c r="F633" s="236" t="s">
        <v>193</v>
      </c>
      <c r="G633" s="233"/>
      <c r="H633" s="237">
        <v>44.219999999999999</v>
      </c>
      <c r="I633" s="238"/>
      <c r="J633" s="233"/>
      <c r="K633" s="233"/>
      <c r="L633" s="239"/>
      <c r="M633" s="240"/>
      <c r="N633" s="241"/>
      <c r="O633" s="241"/>
      <c r="P633" s="241"/>
      <c r="Q633" s="241"/>
      <c r="R633" s="241"/>
      <c r="S633" s="241"/>
      <c r="T633" s="242"/>
      <c r="AT633" s="243" t="s">
        <v>155</v>
      </c>
      <c r="AU633" s="243" t="s">
        <v>86</v>
      </c>
      <c r="AV633" s="11" t="s">
        <v>86</v>
      </c>
      <c r="AW633" s="11" t="s">
        <v>39</v>
      </c>
      <c r="AX633" s="11" t="s">
        <v>76</v>
      </c>
      <c r="AY633" s="243" t="s">
        <v>145</v>
      </c>
    </row>
    <row r="634" s="11" customFormat="1">
      <c r="B634" s="232"/>
      <c r="C634" s="233"/>
      <c r="D634" s="234" t="s">
        <v>155</v>
      </c>
      <c r="E634" s="235" t="s">
        <v>21</v>
      </c>
      <c r="F634" s="236" t="s">
        <v>194</v>
      </c>
      <c r="G634" s="233"/>
      <c r="H634" s="237">
        <v>22.52</v>
      </c>
      <c r="I634" s="238"/>
      <c r="J634" s="233"/>
      <c r="K634" s="233"/>
      <c r="L634" s="239"/>
      <c r="M634" s="240"/>
      <c r="N634" s="241"/>
      <c r="O634" s="241"/>
      <c r="P634" s="241"/>
      <c r="Q634" s="241"/>
      <c r="R634" s="241"/>
      <c r="S634" s="241"/>
      <c r="T634" s="242"/>
      <c r="AT634" s="243" t="s">
        <v>155</v>
      </c>
      <c r="AU634" s="243" t="s">
        <v>86</v>
      </c>
      <c r="AV634" s="11" t="s">
        <v>86</v>
      </c>
      <c r="AW634" s="11" t="s">
        <v>39</v>
      </c>
      <c r="AX634" s="11" t="s">
        <v>76</v>
      </c>
      <c r="AY634" s="243" t="s">
        <v>145</v>
      </c>
    </row>
    <row r="635" s="11" customFormat="1">
      <c r="B635" s="232"/>
      <c r="C635" s="233"/>
      <c r="D635" s="234" t="s">
        <v>155</v>
      </c>
      <c r="E635" s="235" t="s">
        <v>21</v>
      </c>
      <c r="F635" s="236" t="s">
        <v>195</v>
      </c>
      <c r="G635" s="233"/>
      <c r="H635" s="237">
        <v>25.719999999999999</v>
      </c>
      <c r="I635" s="238"/>
      <c r="J635" s="233"/>
      <c r="K635" s="233"/>
      <c r="L635" s="239"/>
      <c r="M635" s="240"/>
      <c r="N635" s="241"/>
      <c r="O635" s="241"/>
      <c r="P635" s="241"/>
      <c r="Q635" s="241"/>
      <c r="R635" s="241"/>
      <c r="S635" s="241"/>
      <c r="T635" s="242"/>
      <c r="AT635" s="243" t="s">
        <v>155</v>
      </c>
      <c r="AU635" s="243" t="s">
        <v>86</v>
      </c>
      <c r="AV635" s="11" t="s">
        <v>86</v>
      </c>
      <c r="AW635" s="11" t="s">
        <v>39</v>
      </c>
      <c r="AX635" s="11" t="s">
        <v>76</v>
      </c>
      <c r="AY635" s="243" t="s">
        <v>145</v>
      </c>
    </row>
    <row r="636" s="11" customFormat="1">
      <c r="B636" s="232"/>
      <c r="C636" s="233"/>
      <c r="D636" s="234" t="s">
        <v>155</v>
      </c>
      <c r="E636" s="235" t="s">
        <v>21</v>
      </c>
      <c r="F636" s="236" t="s">
        <v>196</v>
      </c>
      <c r="G636" s="233"/>
      <c r="H636" s="237">
        <v>20.100000000000001</v>
      </c>
      <c r="I636" s="238"/>
      <c r="J636" s="233"/>
      <c r="K636" s="233"/>
      <c r="L636" s="239"/>
      <c r="M636" s="240"/>
      <c r="N636" s="241"/>
      <c r="O636" s="241"/>
      <c r="P636" s="241"/>
      <c r="Q636" s="241"/>
      <c r="R636" s="241"/>
      <c r="S636" s="241"/>
      <c r="T636" s="242"/>
      <c r="AT636" s="243" t="s">
        <v>155</v>
      </c>
      <c r="AU636" s="243" t="s">
        <v>86</v>
      </c>
      <c r="AV636" s="11" t="s">
        <v>86</v>
      </c>
      <c r="AW636" s="11" t="s">
        <v>39</v>
      </c>
      <c r="AX636" s="11" t="s">
        <v>76</v>
      </c>
      <c r="AY636" s="243" t="s">
        <v>145</v>
      </c>
    </row>
    <row r="637" s="11" customFormat="1">
      <c r="B637" s="232"/>
      <c r="C637" s="233"/>
      <c r="D637" s="234" t="s">
        <v>155</v>
      </c>
      <c r="E637" s="235" t="s">
        <v>21</v>
      </c>
      <c r="F637" s="236" t="s">
        <v>197</v>
      </c>
      <c r="G637" s="233"/>
      <c r="H637" s="237">
        <v>9.282</v>
      </c>
      <c r="I637" s="238"/>
      <c r="J637" s="233"/>
      <c r="K637" s="233"/>
      <c r="L637" s="239"/>
      <c r="M637" s="240"/>
      <c r="N637" s="241"/>
      <c r="O637" s="241"/>
      <c r="P637" s="241"/>
      <c r="Q637" s="241"/>
      <c r="R637" s="241"/>
      <c r="S637" s="241"/>
      <c r="T637" s="242"/>
      <c r="AT637" s="243" t="s">
        <v>155</v>
      </c>
      <c r="AU637" s="243" t="s">
        <v>86</v>
      </c>
      <c r="AV637" s="11" t="s">
        <v>86</v>
      </c>
      <c r="AW637" s="11" t="s">
        <v>39</v>
      </c>
      <c r="AX637" s="11" t="s">
        <v>76</v>
      </c>
      <c r="AY637" s="243" t="s">
        <v>145</v>
      </c>
    </row>
    <row r="638" s="11" customFormat="1">
      <c r="B638" s="232"/>
      <c r="C638" s="233"/>
      <c r="D638" s="234" t="s">
        <v>155</v>
      </c>
      <c r="E638" s="235" t="s">
        <v>21</v>
      </c>
      <c r="F638" s="236" t="s">
        <v>198</v>
      </c>
      <c r="G638" s="233"/>
      <c r="H638" s="237">
        <v>7.5819999999999999</v>
      </c>
      <c r="I638" s="238"/>
      <c r="J638" s="233"/>
      <c r="K638" s="233"/>
      <c r="L638" s="239"/>
      <c r="M638" s="240"/>
      <c r="N638" s="241"/>
      <c r="O638" s="241"/>
      <c r="P638" s="241"/>
      <c r="Q638" s="241"/>
      <c r="R638" s="241"/>
      <c r="S638" s="241"/>
      <c r="T638" s="242"/>
      <c r="AT638" s="243" t="s">
        <v>155</v>
      </c>
      <c r="AU638" s="243" t="s">
        <v>86</v>
      </c>
      <c r="AV638" s="11" t="s">
        <v>86</v>
      </c>
      <c r="AW638" s="11" t="s">
        <v>39</v>
      </c>
      <c r="AX638" s="11" t="s">
        <v>76</v>
      </c>
      <c r="AY638" s="243" t="s">
        <v>145</v>
      </c>
    </row>
    <row r="639" s="11" customFormat="1">
      <c r="B639" s="232"/>
      <c r="C639" s="233"/>
      <c r="D639" s="234" t="s">
        <v>155</v>
      </c>
      <c r="E639" s="235" t="s">
        <v>21</v>
      </c>
      <c r="F639" s="236" t="s">
        <v>199</v>
      </c>
      <c r="G639" s="233"/>
      <c r="H639" s="237">
        <v>26.344999999999999</v>
      </c>
      <c r="I639" s="238"/>
      <c r="J639" s="233"/>
      <c r="K639" s="233"/>
      <c r="L639" s="239"/>
      <c r="M639" s="240"/>
      <c r="N639" s="241"/>
      <c r="O639" s="241"/>
      <c r="P639" s="241"/>
      <c r="Q639" s="241"/>
      <c r="R639" s="241"/>
      <c r="S639" s="241"/>
      <c r="T639" s="242"/>
      <c r="AT639" s="243" t="s">
        <v>155</v>
      </c>
      <c r="AU639" s="243" t="s">
        <v>86</v>
      </c>
      <c r="AV639" s="11" t="s">
        <v>86</v>
      </c>
      <c r="AW639" s="11" t="s">
        <v>39</v>
      </c>
      <c r="AX639" s="11" t="s">
        <v>76</v>
      </c>
      <c r="AY639" s="243" t="s">
        <v>145</v>
      </c>
    </row>
    <row r="640" s="11" customFormat="1">
      <c r="B640" s="232"/>
      <c r="C640" s="233"/>
      <c r="D640" s="234" t="s">
        <v>155</v>
      </c>
      <c r="E640" s="235" t="s">
        <v>21</v>
      </c>
      <c r="F640" s="236" t="s">
        <v>200</v>
      </c>
      <c r="G640" s="233"/>
      <c r="H640" s="237">
        <v>5.2800000000000002</v>
      </c>
      <c r="I640" s="238"/>
      <c r="J640" s="233"/>
      <c r="K640" s="233"/>
      <c r="L640" s="239"/>
      <c r="M640" s="240"/>
      <c r="N640" s="241"/>
      <c r="O640" s="241"/>
      <c r="P640" s="241"/>
      <c r="Q640" s="241"/>
      <c r="R640" s="241"/>
      <c r="S640" s="241"/>
      <c r="T640" s="242"/>
      <c r="AT640" s="243" t="s">
        <v>155</v>
      </c>
      <c r="AU640" s="243" t="s">
        <v>86</v>
      </c>
      <c r="AV640" s="11" t="s">
        <v>86</v>
      </c>
      <c r="AW640" s="11" t="s">
        <v>39</v>
      </c>
      <c r="AX640" s="11" t="s">
        <v>76</v>
      </c>
      <c r="AY640" s="243" t="s">
        <v>145</v>
      </c>
    </row>
    <row r="641" s="11" customFormat="1">
      <c r="B641" s="232"/>
      <c r="C641" s="233"/>
      <c r="D641" s="234" t="s">
        <v>155</v>
      </c>
      <c r="E641" s="235" t="s">
        <v>21</v>
      </c>
      <c r="F641" s="236" t="s">
        <v>201</v>
      </c>
      <c r="G641" s="233"/>
      <c r="H641" s="237">
        <v>5.3899999999999997</v>
      </c>
      <c r="I641" s="238"/>
      <c r="J641" s="233"/>
      <c r="K641" s="233"/>
      <c r="L641" s="239"/>
      <c r="M641" s="240"/>
      <c r="N641" s="241"/>
      <c r="O641" s="241"/>
      <c r="P641" s="241"/>
      <c r="Q641" s="241"/>
      <c r="R641" s="241"/>
      <c r="S641" s="241"/>
      <c r="T641" s="242"/>
      <c r="AT641" s="243" t="s">
        <v>155</v>
      </c>
      <c r="AU641" s="243" t="s">
        <v>86</v>
      </c>
      <c r="AV641" s="11" t="s">
        <v>86</v>
      </c>
      <c r="AW641" s="11" t="s">
        <v>39</v>
      </c>
      <c r="AX641" s="11" t="s">
        <v>76</v>
      </c>
      <c r="AY641" s="243" t="s">
        <v>145</v>
      </c>
    </row>
    <row r="642" s="11" customFormat="1">
      <c r="B642" s="232"/>
      <c r="C642" s="233"/>
      <c r="D642" s="234" t="s">
        <v>155</v>
      </c>
      <c r="E642" s="235" t="s">
        <v>21</v>
      </c>
      <c r="F642" s="236" t="s">
        <v>202</v>
      </c>
      <c r="G642" s="233"/>
      <c r="H642" s="237">
        <v>47.219999999999999</v>
      </c>
      <c r="I642" s="238"/>
      <c r="J642" s="233"/>
      <c r="K642" s="233"/>
      <c r="L642" s="239"/>
      <c r="M642" s="240"/>
      <c r="N642" s="241"/>
      <c r="O642" s="241"/>
      <c r="P642" s="241"/>
      <c r="Q642" s="241"/>
      <c r="R642" s="241"/>
      <c r="S642" s="241"/>
      <c r="T642" s="242"/>
      <c r="AT642" s="243" t="s">
        <v>155</v>
      </c>
      <c r="AU642" s="243" t="s">
        <v>86</v>
      </c>
      <c r="AV642" s="11" t="s">
        <v>86</v>
      </c>
      <c r="AW642" s="11" t="s">
        <v>39</v>
      </c>
      <c r="AX642" s="11" t="s">
        <v>76</v>
      </c>
      <c r="AY642" s="243" t="s">
        <v>145</v>
      </c>
    </row>
    <row r="643" s="11" customFormat="1">
      <c r="B643" s="232"/>
      <c r="C643" s="233"/>
      <c r="D643" s="234" t="s">
        <v>155</v>
      </c>
      <c r="E643" s="235" t="s">
        <v>21</v>
      </c>
      <c r="F643" s="236" t="s">
        <v>203</v>
      </c>
      <c r="G643" s="233"/>
      <c r="H643" s="237">
        <v>32.960000000000001</v>
      </c>
      <c r="I643" s="238"/>
      <c r="J643" s="233"/>
      <c r="K643" s="233"/>
      <c r="L643" s="239"/>
      <c r="M643" s="240"/>
      <c r="N643" s="241"/>
      <c r="O643" s="241"/>
      <c r="P643" s="241"/>
      <c r="Q643" s="241"/>
      <c r="R643" s="241"/>
      <c r="S643" s="241"/>
      <c r="T643" s="242"/>
      <c r="AT643" s="243" t="s">
        <v>155</v>
      </c>
      <c r="AU643" s="243" t="s">
        <v>86</v>
      </c>
      <c r="AV643" s="11" t="s">
        <v>86</v>
      </c>
      <c r="AW643" s="11" t="s">
        <v>39</v>
      </c>
      <c r="AX643" s="11" t="s">
        <v>76</v>
      </c>
      <c r="AY643" s="243" t="s">
        <v>145</v>
      </c>
    </row>
    <row r="644" s="11" customFormat="1">
      <c r="B644" s="232"/>
      <c r="C644" s="233"/>
      <c r="D644" s="234" t="s">
        <v>155</v>
      </c>
      <c r="E644" s="235" t="s">
        <v>21</v>
      </c>
      <c r="F644" s="236" t="s">
        <v>204</v>
      </c>
      <c r="G644" s="233"/>
      <c r="H644" s="237">
        <v>39.020000000000003</v>
      </c>
      <c r="I644" s="238"/>
      <c r="J644" s="233"/>
      <c r="K644" s="233"/>
      <c r="L644" s="239"/>
      <c r="M644" s="240"/>
      <c r="N644" s="241"/>
      <c r="O644" s="241"/>
      <c r="P644" s="241"/>
      <c r="Q644" s="241"/>
      <c r="R644" s="241"/>
      <c r="S644" s="241"/>
      <c r="T644" s="242"/>
      <c r="AT644" s="243" t="s">
        <v>155</v>
      </c>
      <c r="AU644" s="243" t="s">
        <v>86</v>
      </c>
      <c r="AV644" s="11" t="s">
        <v>86</v>
      </c>
      <c r="AW644" s="11" t="s">
        <v>39</v>
      </c>
      <c r="AX644" s="11" t="s">
        <v>76</v>
      </c>
      <c r="AY644" s="243" t="s">
        <v>145</v>
      </c>
    </row>
    <row r="645" s="11" customFormat="1">
      <c r="B645" s="232"/>
      <c r="C645" s="233"/>
      <c r="D645" s="234" t="s">
        <v>155</v>
      </c>
      <c r="E645" s="235" t="s">
        <v>21</v>
      </c>
      <c r="F645" s="236" t="s">
        <v>205</v>
      </c>
      <c r="G645" s="233"/>
      <c r="H645" s="237">
        <v>27.379999999999999</v>
      </c>
      <c r="I645" s="238"/>
      <c r="J645" s="233"/>
      <c r="K645" s="233"/>
      <c r="L645" s="239"/>
      <c r="M645" s="240"/>
      <c r="N645" s="241"/>
      <c r="O645" s="241"/>
      <c r="P645" s="241"/>
      <c r="Q645" s="241"/>
      <c r="R645" s="241"/>
      <c r="S645" s="241"/>
      <c r="T645" s="242"/>
      <c r="AT645" s="243" t="s">
        <v>155</v>
      </c>
      <c r="AU645" s="243" t="s">
        <v>86</v>
      </c>
      <c r="AV645" s="11" t="s">
        <v>86</v>
      </c>
      <c r="AW645" s="11" t="s">
        <v>39</v>
      </c>
      <c r="AX645" s="11" t="s">
        <v>76</v>
      </c>
      <c r="AY645" s="243" t="s">
        <v>145</v>
      </c>
    </row>
    <row r="646" s="11" customFormat="1">
      <c r="B646" s="232"/>
      <c r="C646" s="233"/>
      <c r="D646" s="234" t="s">
        <v>155</v>
      </c>
      <c r="E646" s="235" t="s">
        <v>21</v>
      </c>
      <c r="F646" s="236" t="s">
        <v>206</v>
      </c>
      <c r="G646" s="233"/>
      <c r="H646" s="237">
        <v>81.950000000000003</v>
      </c>
      <c r="I646" s="238"/>
      <c r="J646" s="233"/>
      <c r="K646" s="233"/>
      <c r="L646" s="239"/>
      <c r="M646" s="240"/>
      <c r="N646" s="241"/>
      <c r="O646" s="241"/>
      <c r="P646" s="241"/>
      <c r="Q646" s="241"/>
      <c r="R646" s="241"/>
      <c r="S646" s="241"/>
      <c r="T646" s="242"/>
      <c r="AT646" s="243" t="s">
        <v>155</v>
      </c>
      <c r="AU646" s="243" t="s">
        <v>86</v>
      </c>
      <c r="AV646" s="11" t="s">
        <v>86</v>
      </c>
      <c r="AW646" s="11" t="s">
        <v>39</v>
      </c>
      <c r="AX646" s="11" t="s">
        <v>76</v>
      </c>
      <c r="AY646" s="243" t="s">
        <v>145</v>
      </c>
    </row>
    <row r="647" s="11" customFormat="1">
      <c r="B647" s="232"/>
      <c r="C647" s="233"/>
      <c r="D647" s="234" t="s">
        <v>155</v>
      </c>
      <c r="E647" s="235" t="s">
        <v>21</v>
      </c>
      <c r="F647" s="236" t="s">
        <v>207</v>
      </c>
      <c r="G647" s="233"/>
      <c r="H647" s="237">
        <v>21.969999999999999</v>
      </c>
      <c r="I647" s="238"/>
      <c r="J647" s="233"/>
      <c r="K647" s="233"/>
      <c r="L647" s="239"/>
      <c r="M647" s="240"/>
      <c r="N647" s="241"/>
      <c r="O647" s="241"/>
      <c r="P647" s="241"/>
      <c r="Q647" s="241"/>
      <c r="R647" s="241"/>
      <c r="S647" s="241"/>
      <c r="T647" s="242"/>
      <c r="AT647" s="243" t="s">
        <v>155</v>
      </c>
      <c r="AU647" s="243" t="s">
        <v>86</v>
      </c>
      <c r="AV647" s="11" t="s">
        <v>86</v>
      </c>
      <c r="AW647" s="11" t="s">
        <v>39</v>
      </c>
      <c r="AX647" s="11" t="s">
        <v>76</v>
      </c>
      <c r="AY647" s="243" t="s">
        <v>145</v>
      </c>
    </row>
    <row r="648" s="11" customFormat="1">
      <c r="B648" s="232"/>
      <c r="C648" s="233"/>
      <c r="D648" s="234" t="s">
        <v>155</v>
      </c>
      <c r="E648" s="235" t="s">
        <v>21</v>
      </c>
      <c r="F648" s="236" t="s">
        <v>208</v>
      </c>
      <c r="G648" s="233"/>
      <c r="H648" s="237">
        <v>35.520000000000003</v>
      </c>
      <c r="I648" s="238"/>
      <c r="J648" s="233"/>
      <c r="K648" s="233"/>
      <c r="L648" s="239"/>
      <c r="M648" s="240"/>
      <c r="N648" s="241"/>
      <c r="O648" s="241"/>
      <c r="P648" s="241"/>
      <c r="Q648" s="241"/>
      <c r="R648" s="241"/>
      <c r="S648" s="241"/>
      <c r="T648" s="242"/>
      <c r="AT648" s="243" t="s">
        <v>155</v>
      </c>
      <c r="AU648" s="243" t="s">
        <v>86</v>
      </c>
      <c r="AV648" s="11" t="s">
        <v>86</v>
      </c>
      <c r="AW648" s="11" t="s">
        <v>39</v>
      </c>
      <c r="AX648" s="11" t="s">
        <v>76</v>
      </c>
      <c r="AY648" s="243" t="s">
        <v>145</v>
      </c>
    </row>
    <row r="649" s="11" customFormat="1">
      <c r="B649" s="232"/>
      <c r="C649" s="233"/>
      <c r="D649" s="234" t="s">
        <v>155</v>
      </c>
      <c r="E649" s="235" t="s">
        <v>21</v>
      </c>
      <c r="F649" s="236" t="s">
        <v>209</v>
      </c>
      <c r="G649" s="233"/>
      <c r="H649" s="237">
        <v>82.359999999999999</v>
      </c>
      <c r="I649" s="238"/>
      <c r="J649" s="233"/>
      <c r="K649" s="233"/>
      <c r="L649" s="239"/>
      <c r="M649" s="240"/>
      <c r="N649" s="241"/>
      <c r="O649" s="241"/>
      <c r="P649" s="241"/>
      <c r="Q649" s="241"/>
      <c r="R649" s="241"/>
      <c r="S649" s="241"/>
      <c r="T649" s="242"/>
      <c r="AT649" s="243" t="s">
        <v>155</v>
      </c>
      <c r="AU649" s="243" t="s">
        <v>86</v>
      </c>
      <c r="AV649" s="11" t="s">
        <v>86</v>
      </c>
      <c r="AW649" s="11" t="s">
        <v>39</v>
      </c>
      <c r="AX649" s="11" t="s">
        <v>76</v>
      </c>
      <c r="AY649" s="243" t="s">
        <v>145</v>
      </c>
    </row>
    <row r="650" s="11" customFormat="1">
      <c r="B650" s="232"/>
      <c r="C650" s="233"/>
      <c r="D650" s="234" t="s">
        <v>155</v>
      </c>
      <c r="E650" s="235" t="s">
        <v>21</v>
      </c>
      <c r="F650" s="236" t="s">
        <v>210</v>
      </c>
      <c r="G650" s="233"/>
      <c r="H650" s="237">
        <v>70.480000000000004</v>
      </c>
      <c r="I650" s="238"/>
      <c r="J650" s="233"/>
      <c r="K650" s="233"/>
      <c r="L650" s="239"/>
      <c r="M650" s="240"/>
      <c r="N650" s="241"/>
      <c r="O650" s="241"/>
      <c r="P650" s="241"/>
      <c r="Q650" s="241"/>
      <c r="R650" s="241"/>
      <c r="S650" s="241"/>
      <c r="T650" s="242"/>
      <c r="AT650" s="243" t="s">
        <v>155</v>
      </c>
      <c r="AU650" s="243" t="s">
        <v>86</v>
      </c>
      <c r="AV650" s="11" t="s">
        <v>86</v>
      </c>
      <c r="AW650" s="11" t="s">
        <v>39</v>
      </c>
      <c r="AX650" s="11" t="s">
        <v>76</v>
      </c>
      <c r="AY650" s="243" t="s">
        <v>145</v>
      </c>
    </row>
    <row r="651" s="11" customFormat="1">
      <c r="B651" s="232"/>
      <c r="C651" s="233"/>
      <c r="D651" s="234" t="s">
        <v>155</v>
      </c>
      <c r="E651" s="235" t="s">
        <v>21</v>
      </c>
      <c r="F651" s="236" t="s">
        <v>211</v>
      </c>
      <c r="G651" s="233"/>
      <c r="H651" s="237">
        <v>24</v>
      </c>
      <c r="I651" s="238"/>
      <c r="J651" s="233"/>
      <c r="K651" s="233"/>
      <c r="L651" s="239"/>
      <c r="M651" s="240"/>
      <c r="N651" s="241"/>
      <c r="O651" s="241"/>
      <c r="P651" s="241"/>
      <c r="Q651" s="241"/>
      <c r="R651" s="241"/>
      <c r="S651" s="241"/>
      <c r="T651" s="242"/>
      <c r="AT651" s="243" t="s">
        <v>155</v>
      </c>
      <c r="AU651" s="243" t="s">
        <v>86</v>
      </c>
      <c r="AV651" s="11" t="s">
        <v>86</v>
      </c>
      <c r="AW651" s="11" t="s">
        <v>39</v>
      </c>
      <c r="AX651" s="11" t="s">
        <v>76</v>
      </c>
      <c r="AY651" s="243" t="s">
        <v>145</v>
      </c>
    </row>
    <row r="652" s="11" customFormat="1">
      <c r="B652" s="232"/>
      <c r="C652" s="233"/>
      <c r="D652" s="234" t="s">
        <v>155</v>
      </c>
      <c r="E652" s="235" t="s">
        <v>21</v>
      </c>
      <c r="F652" s="236" t="s">
        <v>212</v>
      </c>
      <c r="G652" s="233"/>
      <c r="H652" s="237">
        <v>24.300000000000001</v>
      </c>
      <c r="I652" s="238"/>
      <c r="J652" s="233"/>
      <c r="K652" s="233"/>
      <c r="L652" s="239"/>
      <c r="M652" s="240"/>
      <c r="N652" s="241"/>
      <c r="O652" s="241"/>
      <c r="P652" s="241"/>
      <c r="Q652" s="241"/>
      <c r="R652" s="241"/>
      <c r="S652" s="241"/>
      <c r="T652" s="242"/>
      <c r="AT652" s="243" t="s">
        <v>155</v>
      </c>
      <c r="AU652" s="243" t="s">
        <v>86</v>
      </c>
      <c r="AV652" s="11" t="s">
        <v>86</v>
      </c>
      <c r="AW652" s="11" t="s">
        <v>39</v>
      </c>
      <c r="AX652" s="11" t="s">
        <v>76</v>
      </c>
      <c r="AY652" s="243" t="s">
        <v>145</v>
      </c>
    </row>
    <row r="653" s="11" customFormat="1">
      <c r="B653" s="232"/>
      <c r="C653" s="233"/>
      <c r="D653" s="234" t="s">
        <v>155</v>
      </c>
      <c r="E653" s="235" t="s">
        <v>21</v>
      </c>
      <c r="F653" s="236" t="s">
        <v>213</v>
      </c>
      <c r="G653" s="233"/>
      <c r="H653" s="237">
        <v>30.239999999999998</v>
      </c>
      <c r="I653" s="238"/>
      <c r="J653" s="233"/>
      <c r="K653" s="233"/>
      <c r="L653" s="239"/>
      <c r="M653" s="240"/>
      <c r="N653" s="241"/>
      <c r="O653" s="241"/>
      <c r="P653" s="241"/>
      <c r="Q653" s="241"/>
      <c r="R653" s="241"/>
      <c r="S653" s="241"/>
      <c r="T653" s="242"/>
      <c r="AT653" s="243" t="s">
        <v>155</v>
      </c>
      <c r="AU653" s="243" t="s">
        <v>86</v>
      </c>
      <c r="AV653" s="11" t="s">
        <v>86</v>
      </c>
      <c r="AW653" s="11" t="s">
        <v>39</v>
      </c>
      <c r="AX653" s="11" t="s">
        <v>76</v>
      </c>
      <c r="AY653" s="243" t="s">
        <v>145</v>
      </c>
    </row>
    <row r="654" s="11" customFormat="1">
      <c r="B654" s="232"/>
      <c r="C654" s="233"/>
      <c r="D654" s="234" t="s">
        <v>155</v>
      </c>
      <c r="E654" s="235" t="s">
        <v>21</v>
      </c>
      <c r="F654" s="236" t="s">
        <v>214</v>
      </c>
      <c r="G654" s="233"/>
      <c r="H654" s="237">
        <v>38.789999999999999</v>
      </c>
      <c r="I654" s="238"/>
      <c r="J654" s="233"/>
      <c r="K654" s="233"/>
      <c r="L654" s="239"/>
      <c r="M654" s="240"/>
      <c r="N654" s="241"/>
      <c r="O654" s="241"/>
      <c r="P654" s="241"/>
      <c r="Q654" s="241"/>
      <c r="R654" s="241"/>
      <c r="S654" s="241"/>
      <c r="T654" s="242"/>
      <c r="AT654" s="243" t="s">
        <v>155</v>
      </c>
      <c r="AU654" s="243" t="s">
        <v>86</v>
      </c>
      <c r="AV654" s="11" t="s">
        <v>86</v>
      </c>
      <c r="AW654" s="11" t="s">
        <v>39</v>
      </c>
      <c r="AX654" s="11" t="s">
        <v>76</v>
      </c>
      <c r="AY654" s="243" t="s">
        <v>145</v>
      </c>
    </row>
    <row r="655" s="11" customFormat="1">
      <c r="B655" s="232"/>
      <c r="C655" s="233"/>
      <c r="D655" s="234" t="s">
        <v>155</v>
      </c>
      <c r="E655" s="235" t="s">
        <v>21</v>
      </c>
      <c r="F655" s="236" t="s">
        <v>215</v>
      </c>
      <c r="G655" s="233"/>
      <c r="H655" s="237">
        <v>16.899999999999999</v>
      </c>
      <c r="I655" s="238"/>
      <c r="J655" s="233"/>
      <c r="K655" s="233"/>
      <c r="L655" s="239"/>
      <c r="M655" s="240"/>
      <c r="N655" s="241"/>
      <c r="O655" s="241"/>
      <c r="P655" s="241"/>
      <c r="Q655" s="241"/>
      <c r="R655" s="241"/>
      <c r="S655" s="241"/>
      <c r="T655" s="242"/>
      <c r="AT655" s="243" t="s">
        <v>155</v>
      </c>
      <c r="AU655" s="243" t="s">
        <v>86</v>
      </c>
      <c r="AV655" s="11" t="s">
        <v>86</v>
      </c>
      <c r="AW655" s="11" t="s">
        <v>39</v>
      </c>
      <c r="AX655" s="11" t="s">
        <v>76</v>
      </c>
      <c r="AY655" s="243" t="s">
        <v>145</v>
      </c>
    </row>
    <row r="656" s="11" customFormat="1">
      <c r="B656" s="232"/>
      <c r="C656" s="233"/>
      <c r="D656" s="234" t="s">
        <v>155</v>
      </c>
      <c r="E656" s="235" t="s">
        <v>21</v>
      </c>
      <c r="F656" s="236" t="s">
        <v>216</v>
      </c>
      <c r="G656" s="233"/>
      <c r="H656" s="237">
        <v>4.5</v>
      </c>
      <c r="I656" s="238"/>
      <c r="J656" s="233"/>
      <c r="K656" s="233"/>
      <c r="L656" s="239"/>
      <c r="M656" s="240"/>
      <c r="N656" s="241"/>
      <c r="O656" s="241"/>
      <c r="P656" s="241"/>
      <c r="Q656" s="241"/>
      <c r="R656" s="241"/>
      <c r="S656" s="241"/>
      <c r="T656" s="242"/>
      <c r="AT656" s="243" t="s">
        <v>155</v>
      </c>
      <c r="AU656" s="243" t="s">
        <v>86</v>
      </c>
      <c r="AV656" s="11" t="s">
        <v>86</v>
      </c>
      <c r="AW656" s="11" t="s">
        <v>39</v>
      </c>
      <c r="AX656" s="11" t="s">
        <v>76</v>
      </c>
      <c r="AY656" s="243" t="s">
        <v>145</v>
      </c>
    </row>
    <row r="657" s="11" customFormat="1">
      <c r="B657" s="232"/>
      <c r="C657" s="233"/>
      <c r="D657" s="234" t="s">
        <v>155</v>
      </c>
      <c r="E657" s="235" t="s">
        <v>21</v>
      </c>
      <c r="F657" s="236" t="s">
        <v>217</v>
      </c>
      <c r="G657" s="233"/>
      <c r="H657" s="237">
        <v>9.8000000000000007</v>
      </c>
      <c r="I657" s="238"/>
      <c r="J657" s="233"/>
      <c r="K657" s="233"/>
      <c r="L657" s="239"/>
      <c r="M657" s="240"/>
      <c r="N657" s="241"/>
      <c r="O657" s="241"/>
      <c r="P657" s="241"/>
      <c r="Q657" s="241"/>
      <c r="R657" s="241"/>
      <c r="S657" s="241"/>
      <c r="T657" s="242"/>
      <c r="AT657" s="243" t="s">
        <v>155</v>
      </c>
      <c r="AU657" s="243" t="s">
        <v>86</v>
      </c>
      <c r="AV657" s="11" t="s">
        <v>86</v>
      </c>
      <c r="AW657" s="11" t="s">
        <v>39</v>
      </c>
      <c r="AX657" s="11" t="s">
        <v>76</v>
      </c>
      <c r="AY657" s="243" t="s">
        <v>145</v>
      </c>
    </row>
    <row r="658" s="11" customFormat="1">
      <c r="B658" s="232"/>
      <c r="C658" s="233"/>
      <c r="D658" s="234" t="s">
        <v>155</v>
      </c>
      <c r="E658" s="235" t="s">
        <v>21</v>
      </c>
      <c r="F658" s="236" t="s">
        <v>218</v>
      </c>
      <c r="G658" s="233"/>
      <c r="H658" s="237">
        <v>83.599999999999994</v>
      </c>
      <c r="I658" s="238"/>
      <c r="J658" s="233"/>
      <c r="K658" s="233"/>
      <c r="L658" s="239"/>
      <c r="M658" s="240"/>
      <c r="N658" s="241"/>
      <c r="O658" s="241"/>
      <c r="P658" s="241"/>
      <c r="Q658" s="241"/>
      <c r="R658" s="241"/>
      <c r="S658" s="241"/>
      <c r="T658" s="242"/>
      <c r="AT658" s="243" t="s">
        <v>155</v>
      </c>
      <c r="AU658" s="243" t="s">
        <v>86</v>
      </c>
      <c r="AV658" s="11" t="s">
        <v>86</v>
      </c>
      <c r="AW658" s="11" t="s">
        <v>39</v>
      </c>
      <c r="AX658" s="11" t="s">
        <v>76</v>
      </c>
      <c r="AY658" s="243" t="s">
        <v>145</v>
      </c>
    </row>
    <row r="659" s="11" customFormat="1">
      <c r="B659" s="232"/>
      <c r="C659" s="233"/>
      <c r="D659" s="234" t="s">
        <v>155</v>
      </c>
      <c r="E659" s="235" t="s">
        <v>21</v>
      </c>
      <c r="F659" s="236" t="s">
        <v>219</v>
      </c>
      <c r="G659" s="233"/>
      <c r="H659" s="237">
        <v>93.599999999999994</v>
      </c>
      <c r="I659" s="238"/>
      <c r="J659" s="233"/>
      <c r="K659" s="233"/>
      <c r="L659" s="239"/>
      <c r="M659" s="240"/>
      <c r="N659" s="241"/>
      <c r="O659" s="241"/>
      <c r="P659" s="241"/>
      <c r="Q659" s="241"/>
      <c r="R659" s="241"/>
      <c r="S659" s="241"/>
      <c r="T659" s="242"/>
      <c r="AT659" s="243" t="s">
        <v>155</v>
      </c>
      <c r="AU659" s="243" t="s">
        <v>86</v>
      </c>
      <c r="AV659" s="11" t="s">
        <v>86</v>
      </c>
      <c r="AW659" s="11" t="s">
        <v>39</v>
      </c>
      <c r="AX659" s="11" t="s">
        <v>76</v>
      </c>
      <c r="AY659" s="243" t="s">
        <v>145</v>
      </c>
    </row>
    <row r="660" s="11" customFormat="1">
      <c r="B660" s="232"/>
      <c r="C660" s="233"/>
      <c r="D660" s="234" t="s">
        <v>155</v>
      </c>
      <c r="E660" s="235" t="s">
        <v>21</v>
      </c>
      <c r="F660" s="236" t="s">
        <v>911</v>
      </c>
      <c r="G660" s="233"/>
      <c r="H660" s="237">
        <v>21.129999999999999</v>
      </c>
      <c r="I660" s="238"/>
      <c r="J660" s="233"/>
      <c r="K660" s="233"/>
      <c r="L660" s="239"/>
      <c r="M660" s="240"/>
      <c r="N660" s="241"/>
      <c r="O660" s="241"/>
      <c r="P660" s="241"/>
      <c r="Q660" s="241"/>
      <c r="R660" s="241"/>
      <c r="S660" s="241"/>
      <c r="T660" s="242"/>
      <c r="AT660" s="243" t="s">
        <v>155</v>
      </c>
      <c r="AU660" s="243" t="s">
        <v>86</v>
      </c>
      <c r="AV660" s="11" t="s">
        <v>86</v>
      </c>
      <c r="AW660" s="11" t="s">
        <v>39</v>
      </c>
      <c r="AX660" s="11" t="s">
        <v>76</v>
      </c>
      <c r="AY660" s="243" t="s">
        <v>145</v>
      </c>
    </row>
    <row r="661" s="11" customFormat="1">
      <c r="B661" s="232"/>
      <c r="C661" s="233"/>
      <c r="D661" s="234" t="s">
        <v>155</v>
      </c>
      <c r="E661" s="235" t="s">
        <v>21</v>
      </c>
      <c r="F661" s="236" t="s">
        <v>220</v>
      </c>
      <c r="G661" s="233"/>
      <c r="H661" s="237">
        <v>58.975000000000001</v>
      </c>
      <c r="I661" s="238"/>
      <c r="J661" s="233"/>
      <c r="K661" s="233"/>
      <c r="L661" s="239"/>
      <c r="M661" s="240"/>
      <c r="N661" s="241"/>
      <c r="O661" s="241"/>
      <c r="P661" s="241"/>
      <c r="Q661" s="241"/>
      <c r="R661" s="241"/>
      <c r="S661" s="241"/>
      <c r="T661" s="242"/>
      <c r="AT661" s="243" t="s">
        <v>155</v>
      </c>
      <c r="AU661" s="243" t="s">
        <v>86</v>
      </c>
      <c r="AV661" s="11" t="s">
        <v>86</v>
      </c>
      <c r="AW661" s="11" t="s">
        <v>39</v>
      </c>
      <c r="AX661" s="11" t="s">
        <v>76</v>
      </c>
      <c r="AY661" s="243" t="s">
        <v>145</v>
      </c>
    </row>
    <row r="662" s="12" customFormat="1">
      <c r="B662" s="244"/>
      <c r="C662" s="245"/>
      <c r="D662" s="234" t="s">
        <v>155</v>
      </c>
      <c r="E662" s="246" t="s">
        <v>21</v>
      </c>
      <c r="F662" s="247" t="s">
        <v>157</v>
      </c>
      <c r="G662" s="245"/>
      <c r="H662" s="248">
        <v>1101.2180000000001</v>
      </c>
      <c r="I662" s="249"/>
      <c r="J662" s="245"/>
      <c r="K662" s="245"/>
      <c r="L662" s="250"/>
      <c r="M662" s="251"/>
      <c r="N662" s="252"/>
      <c r="O662" s="252"/>
      <c r="P662" s="252"/>
      <c r="Q662" s="252"/>
      <c r="R662" s="252"/>
      <c r="S662" s="252"/>
      <c r="T662" s="253"/>
      <c r="AT662" s="254" t="s">
        <v>155</v>
      </c>
      <c r="AU662" s="254" t="s">
        <v>86</v>
      </c>
      <c r="AV662" s="12" t="s">
        <v>153</v>
      </c>
      <c r="AW662" s="12" t="s">
        <v>39</v>
      </c>
      <c r="AX662" s="12" t="s">
        <v>84</v>
      </c>
      <c r="AY662" s="254" t="s">
        <v>145</v>
      </c>
    </row>
    <row r="663" s="1" customFormat="1" ht="25.5" customHeight="1">
      <c r="B663" s="45"/>
      <c r="C663" s="220" t="s">
        <v>912</v>
      </c>
      <c r="D663" s="220" t="s">
        <v>148</v>
      </c>
      <c r="E663" s="221" t="s">
        <v>913</v>
      </c>
      <c r="F663" s="222" t="s">
        <v>914</v>
      </c>
      <c r="G663" s="223" t="s">
        <v>151</v>
      </c>
      <c r="H663" s="224">
        <v>1533.7080000000001</v>
      </c>
      <c r="I663" s="225"/>
      <c r="J663" s="226">
        <f>ROUND(I663*H663,2)</f>
        <v>0</v>
      </c>
      <c r="K663" s="222" t="s">
        <v>152</v>
      </c>
      <c r="L663" s="71"/>
      <c r="M663" s="227" t="s">
        <v>21</v>
      </c>
      <c r="N663" s="228" t="s">
        <v>47</v>
      </c>
      <c r="O663" s="46"/>
      <c r="P663" s="229">
        <f>O663*H663</f>
        <v>0</v>
      </c>
      <c r="Q663" s="229">
        <v>0.00020000000000000001</v>
      </c>
      <c r="R663" s="229">
        <f>Q663*H663</f>
        <v>0.30674160000000006</v>
      </c>
      <c r="S663" s="229">
        <v>0</v>
      </c>
      <c r="T663" s="230">
        <f>S663*H663</f>
        <v>0</v>
      </c>
      <c r="AR663" s="23" t="s">
        <v>268</v>
      </c>
      <c r="AT663" s="23" t="s">
        <v>148</v>
      </c>
      <c r="AU663" s="23" t="s">
        <v>86</v>
      </c>
      <c r="AY663" s="23" t="s">
        <v>145</v>
      </c>
      <c r="BE663" s="231">
        <f>IF(N663="základní",J663,0)</f>
        <v>0</v>
      </c>
      <c r="BF663" s="231">
        <f>IF(N663="snížená",J663,0)</f>
        <v>0</v>
      </c>
      <c r="BG663" s="231">
        <f>IF(N663="zákl. přenesená",J663,0)</f>
        <v>0</v>
      </c>
      <c r="BH663" s="231">
        <f>IF(N663="sníž. přenesená",J663,0)</f>
        <v>0</v>
      </c>
      <c r="BI663" s="231">
        <f>IF(N663="nulová",J663,0)</f>
        <v>0</v>
      </c>
      <c r="BJ663" s="23" t="s">
        <v>84</v>
      </c>
      <c r="BK663" s="231">
        <f>ROUND(I663*H663,2)</f>
        <v>0</v>
      </c>
      <c r="BL663" s="23" t="s">
        <v>268</v>
      </c>
      <c r="BM663" s="23" t="s">
        <v>915</v>
      </c>
    </row>
    <row r="664" s="1" customFormat="1" ht="25.5" customHeight="1">
      <c r="B664" s="45"/>
      <c r="C664" s="220" t="s">
        <v>916</v>
      </c>
      <c r="D664" s="220" t="s">
        <v>148</v>
      </c>
      <c r="E664" s="221" t="s">
        <v>917</v>
      </c>
      <c r="F664" s="222" t="s">
        <v>918</v>
      </c>
      <c r="G664" s="223" t="s">
        <v>151</v>
      </c>
      <c r="H664" s="224">
        <v>75.757999999999996</v>
      </c>
      <c r="I664" s="225"/>
      <c r="J664" s="226">
        <f>ROUND(I664*H664,2)</f>
        <v>0</v>
      </c>
      <c r="K664" s="222" t="s">
        <v>152</v>
      </c>
      <c r="L664" s="71"/>
      <c r="M664" s="227" t="s">
        <v>21</v>
      </c>
      <c r="N664" s="228" t="s">
        <v>47</v>
      </c>
      <c r="O664" s="46"/>
      <c r="P664" s="229">
        <f>O664*H664</f>
        <v>0</v>
      </c>
      <c r="Q664" s="229">
        <v>0.00021000000000000001</v>
      </c>
      <c r="R664" s="229">
        <f>Q664*H664</f>
        <v>0.015909179999999998</v>
      </c>
      <c r="S664" s="229">
        <v>0</v>
      </c>
      <c r="T664" s="230">
        <f>S664*H664</f>
        <v>0</v>
      </c>
      <c r="AR664" s="23" t="s">
        <v>268</v>
      </c>
      <c r="AT664" s="23" t="s">
        <v>148</v>
      </c>
      <c r="AU664" s="23" t="s">
        <v>86</v>
      </c>
      <c r="AY664" s="23" t="s">
        <v>145</v>
      </c>
      <c r="BE664" s="231">
        <f>IF(N664="základní",J664,0)</f>
        <v>0</v>
      </c>
      <c r="BF664" s="231">
        <f>IF(N664="snížená",J664,0)</f>
        <v>0</v>
      </c>
      <c r="BG664" s="231">
        <f>IF(N664="zákl. přenesená",J664,0)</f>
        <v>0</v>
      </c>
      <c r="BH664" s="231">
        <f>IF(N664="sníž. přenesená",J664,0)</f>
        <v>0</v>
      </c>
      <c r="BI664" s="231">
        <f>IF(N664="nulová",J664,0)</f>
        <v>0</v>
      </c>
      <c r="BJ664" s="23" t="s">
        <v>84</v>
      </c>
      <c r="BK664" s="231">
        <f>ROUND(I664*H664,2)</f>
        <v>0</v>
      </c>
      <c r="BL664" s="23" t="s">
        <v>268</v>
      </c>
      <c r="BM664" s="23" t="s">
        <v>919</v>
      </c>
    </row>
    <row r="665" s="1" customFormat="1" ht="25.5" customHeight="1">
      <c r="B665" s="45"/>
      <c r="C665" s="220" t="s">
        <v>920</v>
      </c>
      <c r="D665" s="220" t="s">
        <v>148</v>
      </c>
      <c r="E665" s="221" t="s">
        <v>921</v>
      </c>
      <c r="F665" s="222" t="s">
        <v>922</v>
      </c>
      <c r="G665" s="223" t="s">
        <v>151</v>
      </c>
      <c r="H665" s="224">
        <v>1533.7080000000001</v>
      </c>
      <c r="I665" s="225"/>
      <c r="J665" s="226">
        <f>ROUND(I665*H665,2)</f>
        <v>0</v>
      </c>
      <c r="K665" s="222" t="s">
        <v>152</v>
      </c>
      <c r="L665" s="71"/>
      <c r="M665" s="227" t="s">
        <v>21</v>
      </c>
      <c r="N665" s="228" t="s">
        <v>47</v>
      </c>
      <c r="O665" s="46"/>
      <c r="P665" s="229">
        <f>O665*H665</f>
        <v>0</v>
      </c>
      <c r="Q665" s="229">
        <v>0.00025999999999999998</v>
      </c>
      <c r="R665" s="229">
        <f>Q665*H665</f>
        <v>0.39876407999999997</v>
      </c>
      <c r="S665" s="229">
        <v>0</v>
      </c>
      <c r="T665" s="230">
        <f>S665*H665</f>
        <v>0</v>
      </c>
      <c r="AR665" s="23" t="s">
        <v>268</v>
      </c>
      <c r="AT665" s="23" t="s">
        <v>148</v>
      </c>
      <c r="AU665" s="23" t="s">
        <v>86</v>
      </c>
      <c r="AY665" s="23" t="s">
        <v>145</v>
      </c>
      <c r="BE665" s="231">
        <f>IF(N665="základní",J665,0)</f>
        <v>0</v>
      </c>
      <c r="BF665" s="231">
        <f>IF(N665="snížená",J665,0)</f>
        <v>0</v>
      </c>
      <c r="BG665" s="231">
        <f>IF(N665="zákl. přenesená",J665,0)</f>
        <v>0</v>
      </c>
      <c r="BH665" s="231">
        <f>IF(N665="sníž. přenesená",J665,0)</f>
        <v>0</v>
      </c>
      <c r="BI665" s="231">
        <f>IF(N665="nulová",J665,0)</f>
        <v>0</v>
      </c>
      <c r="BJ665" s="23" t="s">
        <v>84</v>
      </c>
      <c r="BK665" s="231">
        <f>ROUND(I665*H665,2)</f>
        <v>0</v>
      </c>
      <c r="BL665" s="23" t="s">
        <v>268</v>
      </c>
      <c r="BM665" s="23" t="s">
        <v>923</v>
      </c>
    </row>
    <row r="666" s="11" customFormat="1">
      <c r="B666" s="232"/>
      <c r="C666" s="233"/>
      <c r="D666" s="234" t="s">
        <v>155</v>
      </c>
      <c r="E666" s="235" t="s">
        <v>21</v>
      </c>
      <c r="F666" s="236" t="s">
        <v>190</v>
      </c>
      <c r="G666" s="233"/>
      <c r="H666" s="237">
        <v>15.4</v>
      </c>
      <c r="I666" s="238"/>
      <c r="J666" s="233"/>
      <c r="K666" s="233"/>
      <c r="L666" s="239"/>
      <c r="M666" s="240"/>
      <c r="N666" s="241"/>
      <c r="O666" s="241"/>
      <c r="P666" s="241"/>
      <c r="Q666" s="241"/>
      <c r="R666" s="241"/>
      <c r="S666" s="241"/>
      <c r="T666" s="242"/>
      <c r="AT666" s="243" t="s">
        <v>155</v>
      </c>
      <c r="AU666" s="243" t="s">
        <v>86</v>
      </c>
      <c r="AV666" s="11" t="s">
        <v>86</v>
      </c>
      <c r="AW666" s="11" t="s">
        <v>39</v>
      </c>
      <c r="AX666" s="11" t="s">
        <v>76</v>
      </c>
      <c r="AY666" s="243" t="s">
        <v>145</v>
      </c>
    </row>
    <row r="667" s="11" customFormat="1">
      <c r="B667" s="232"/>
      <c r="C667" s="233"/>
      <c r="D667" s="234" t="s">
        <v>155</v>
      </c>
      <c r="E667" s="235" t="s">
        <v>21</v>
      </c>
      <c r="F667" s="236" t="s">
        <v>191</v>
      </c>
      <c r="G667" s="233"/>
      <c r="H667" s="237">
        <v>24.544</v>
      </c>
      <c r="I667" s="238"/>
      <c r="J667" s="233"/>
      <c r="K667" s="233"/>
      <c r="L667" s="239"/>
      <c r="M667" s="240"/>
      <c r="N667" s="241"/>
      <c r="O667" s="241"/>
      <c r="P667" s="241"/>
      <c r="Q667" s="241"/>
      <c r="R667" s="241"/>
      <c r="S667" s="241"/>
      <c r="T667" s="242"/>
      <c r="AT667" s="243" t="s">
        <v>155</v>
      </c>
      <c r="AU667" s="243" t="s">
        <v>86</v>
      </c>
      <c r="AV667" s="11" t="s">
        <v>86</v>
      </c>
      <c r="AW667" s="11" t="s">
        <v>39</v>
      </c>
      <c r="AX667" s="11" t="s">
        <v>76</v>
      </c>
      <c r="AY667" s="243" t="s">
        <v>145</v>
      </c>
    </row>
    <row r="668" s="11" customFormat="1">
      <c r="B668" s="232"/>
      <c r="C668" s="233"/>
      <c r="D668" s="234" t="s">
        <v>155</v>
      </c>
      <c r="E668" s="235" t="s">
        <v>21</v>
      </c>
      <c r="F668" s="236" t="s">
        <v>192</v>
      </c>
      <c r="G668" s="233"/>
      <c r="H668" s="237">
        <v>50.140000000000001</v>
      </c>
      <c r="I668" s="238"/>
      <c r="J668" s="233"/>
      <c r="K668" s="233"/>
      <c r="L668" s="239"/>
      <c r="M668" s="240"/>
      <c r="N668" s="241"/>
      <c r="O668" s="241"/>
      <c r="P668" s="241"/>
      <c r="Q668" s="241"/>
      <c r="R668" s="241"/>
      <c r="S668" s="241"/>
      <c r="T668" s="242"/>
      <c r="AT668" s="243" t="s">
        <v>155</v>
      </c>
      <c r="AU668" s="243" t="s">
        <v>86</v>
      </c>
      <c r="AV668" s="11" t="s">
        <v>86</v>
      </c>
      <c r="AW668" s="11" t="s">
        <v>39</v>
      </c>
      <c r="AX668" s="11" t="s">
        <v>76</v>
      </c>
      <c r="AY668" s="243" t="s">
        <v>145</v>
      </c>
    </row>
    <row r="669" s="11" customFormat="1">
      <c r="B669" s="232"/>
      <c r="C669" s="233"/>
      <c r="D669" s="234" t="s">
        <v>155</v>
      </c>
      <c r="E669" s="235" t="s">
        <v>21</v>
      </c>
      <c r="F669" s="236" t="s">
        <v>193</v>
      </c>
      <c r="G669" s="233"/>
      <c r="H669" s="237">
        <v>44.219999999999999</v>
      </c>
      <c r="I669" s="238"/>
      <c r="J669" s="233"/>
      <c r="K669" s="233"/>
      <c r="L669" s="239"/>
      <c r="M669" s="240"/>
      <c r="N669" s="241"/>
      <c r="O669" s="241"/>
      <c r="P669" s="241"/>
      <c r="Q669" s="241"/>
      <c r="R669" s="241"/>
      <c r="S669" s="241"/>
      <c r="T669" s="242"/>
      <c r="AT669" s="243" t="s">
        <v>155</v>
      </c>
      <c r="AU669" s="243" t="s">
        <v>86</v>
      </c>
      <c r="AV669" s="11" t="s">
        <v>86</v>
      </c>
      <c r="AW669" s="11" t="s">
        <v>39</v>
      </c>
      <c r="AX669" s="11" t="s">
        <v>76</v>
      </c>
      <c r="AY669" s="243" t="s">
        <v>145</v>
      </c>
    </row>
    <row r="670" s="11" customFormat="1">
      <c r="B670" s="232"/>
      <c r="C670" s="233"/>
      <c r="D670" s="234" t="s">
        <v>155</v>
      </c>
      <c r="E670" s="235" t="s">
        <v>21</v>
      </c>
      <c r="F670" s="236" t="s">
        <v>194</v>
      </c>
      <c r="G670" s="233"/>
      <c r="H670" s="237">
        <v>22.52</v>
      </c>
      <c r="I670" s="238"/>
      <c r="J670" s="233"/>
      <c r="K670" s="233"/>
      <c r="L670" s="239"/>
      <c r="M670" s="240"/>
      <c r="N670" s="241"/>
      <c r="O670" s="241"/>
      <c r="P670" s="241"/>
      <c r="Q670" s="241"/>
      <c r="R670" s="241"/>
      <c r="S670" s="241"/>
      <c r="T670" s="242"/>
      <c r="AT670" s="243" t="s">
        <v>155</v>
      </c>
      <c r="AU670" s="243" t="s">
        <v>86</v>
      </c>
      <c r="AV670" s="11" t="s">
        <v>86</v>
      </c>
      <c r="AW670" s="11" t="s">
        <v>39</v>
      </c>
      <c r="AX670" s="11" t="s">
        <v>76</v>
      </c>
      <c r="AY670" s="243" t="s">
        <v>145</v>
      </c>
    </row>
    <row r="671" s="11" customFormat="1">
      <c r="B671" s="232"/>
      <c r="C671" s="233"/>
      <c r="D671" s="234" t="s">
        <v>155</v>
      </c>
      <c r="E671" s="235" t="s">
        <v>21</v>
      </c>
      <c r="F671" s="236" t="s">
        <v>195</v>
      </c>
      <c r="G671" s="233"/>
      <c r="H671" s="237">
        <v>25.719999999999999</v>
      </c>
      <c r="I671" s="238"/>
      <c r="J671" s="233"/>
      <c r="K671" s="233"/>
      <c r="L671" s="239"/>
      <c r="M671" s="240"/>
      <c r="N671" s="241"/>
      <c r="O671" s="241"/>
      <c r="P671" s="241"/>
      <c r="Q671" s="241"/>
      <c r="R671" s="241"/>
      <c r="S671" s="241"/>
      <c r="T671" s="242"/>
      <c r="AT671" s="243" t="s">
        <v>155</v>
      </c>
      <c r="AU671" s="243" t="s">
        <v>86</v>
      </c>
      <c r="AV671" s="11" t="s">
        <v>86</v>
      </c>
      <c r="AW671" s="11" t="s">
        <v>39</v>
      </c>
      <c r="AX671" s="11" t="s">
        <v>76</v>
      </c>
      <c r="AY671" s="243" t="s">
        <v>145</v>
      </c>
    </row>
    <row r="672" s="11" customFormat="1">
      <c r="B672" s="232"/>
      <c r="C672" s="233"/>
      <c r="D672" s="234" t="s">
        <v>155</v>
      </c>
      <c r="E672" s="235" t="s">
        <v>21</v>
      </c>
      <c r="F672" s="236" t="s">
        <v>196</v>
      </c>
      <c r="G672" s="233"/>
      <c r="H672" s="237">
        <v>20.100000000000001</v>
      </c>
      <c r="I672" s="238"/>
      <c r="J672" s="233"/>
      <c r="K672" s="233"/>
      <c r="L672" s="239"/>
      <c r="M672" s="240"/>
      <c r="N672" s="241"/>
      <c r="O672" s="241"/>
      <c r="P672" s="241"/>
      <c r="Q672" s="241"/>
      <c r="R672" s="241"/>
      <c r="S672" s="241"/>
      <c r="T672" s="242"/>
      <c r="AT672" s="243" t="s">
        <v>155</v>
      </c>
      <c r="AU672" s="243" t="s">
        <v>86</v>
      </c>
      <c r="AV672" s="11" t="s">
        <v>86</v>
      </c>
      <c r="AW672" s="11" t="s">
        <v>39</v>
      </c>
      <c r="AX672" s="11" t="s">
        <v>76</v>
      </c>
      <c r="AY672" s="243" t="s">
        <v>145</v>
      </c>
    </row>
    <row r="673" s="11" customFormat="1">
      <c r="B673" s="232"/>
      <c r="C673" s="233"/>
      <c r="D673" s="234" t="s">
        <v>155</v>
      </c>
      <c r="E673" s="235" t="s">
        <v>21</v>
      </c>
      <c r="F673" s="236" t="s">
        <v>197</v>
      </c>
      <c r="G673" s="233"/>
      <c r="H673" s="237">
        <v>9.282</v>
      </c>
      <c r="I673" s="238"/>
      <c r="J673" s="233"/>
      <c r="K673" s="233"/>
      <c r="L673" s="239"/>
      <c r="M673" s="240"/>
      <c r="N673" s="241"/>
      <c r="O673" s="241"/>
      <c r="P673" s="241"/>
      <c r="Q673" s="241"/>
      <c r="R673" s="241"/>
      <c r="S673" s="241"/>
      <c r="T673" s="242"/>
      <c r="AT673" s="243" t="s">
        <v>155</v>
      </c>
      <c r="AU673" s="243" t="s">
        <v>86</v>
      </c>
      <c r="AV673" s="11" t="s">
        <v>86</v>
      </c>
      <c r="AW673" s="11" t="s">
        <v>39</v>
      </c>
      <c r="AX673" s="11" t="s">
        <v>76</v>
      </c>
      <c r="AY673" s="243" t="s">
        <v>145</v>
      </c>
    </row>
    <row r="674" s="11" customFormat="1">
      <c r="B674" s="232"/>
      <c r="C674" s="233"/>
      <c r="D674" s="234" t="s">
        <v>155</v>
      </c>
      <c r="E674" s="235" t="s">
        <v>21</v>
      </c>
      <c r="F674" s="236" t="s">
        <v>198</v>
      </c>
      <c r="G674" s="233"/>
      <c r="H674" s="237">
        <v>7.5819999999999999</v>
      </c>
      <c r="I674" s="238"/>
      <c r="J674" s="233"/>
      <c r="K674" s="233"/>
      <c r="L674" s="239"/>
      <c r="M674" s="240"/>
      <c r="N674" s="241"/>
      <c r="O674" s="241"/>
      <c r="P674" s="241"/>
      <c r="Q674" s="241"/>
      <c r="R674" s="241"/>
      <c r="S674" s="241"/>
      <c r="T674" s="242"/>
      <c r="AT674" s="243" t="s">
        <v>155</v>
      </c>
      <c r="AU674" s="243" t="s">
        <v>86</v>
      </c>
      <c r="AV674" s="11" t="s">
        <v>86</v>
      </c>
      <c r="AW674" s="11" t="s">
        <v>39</v>
      </c>
      <c r="AX674" s="11" t="s">
        <v>76</v>
      </c>
      <c r="AY674" s="243" t="s">
        <v>145</v>
      </c>
    </row>
    <row r="675" s="11" customFormat="1">
      <c r="B675" s="232"/>
      <c r="C675" s="233"/>
      <c r="D675" s="234" t="s">
        <v>155</v>
      </c>
      <c r="E675" s="235" t="s">
        <v>21</v>
      </c>
      <c r="F675" s="236" t="s">
        <v>199</v>
      </c>
      <c r="G675" s="233"/>
      <c r="H675" s="237">
        <v>26.344999999999999</v>
      </c>
      <c r="I675" s="238"/>
      <c r="J675" s="233"/>
      <c r="K675" s="233"/>
      <c r="L675" s="239"/>
      <c r="M675" s="240"/>
      <c r="N675" s="241"/>
      <c r="O675" s="241"/>
      <c r="P675" s="241"/>
      <c r="Q675" s="241"/>
      <c r="R675" s="241"/>
      <c r="S675" s="241"/>
      <c r="T675" s="242"/>
      <c r="AT675" s="243" t="s">
        <v>155</v>
      </c>
      <c r="AU675" s="243" t="s">
        <v>86</v>
      </c>
      <c r="AV675" s="11" t="s">
        <v>86</v>
      </c>
      <c r="AW675" s="11" t="s">
        <v>39</v>
      </c>
      <c r="AX675" s="11" t="s">
        <v>76</v>
      </c>
      <c r="AY675" s="243" t="s">
        <v>145</v>
      </c>
    </row>
    <row r="676" s="11" customFormat="1">
      <c r="B676" s="232"/>
      <c r="C676" s="233"/>
      <c r="D676" s="234" t="s">
        <v>155</v>
      </c>
      <c r="E676" s="235" t="s">
        <v>21</v>
      </c>
      <c r="F676" s="236" t="s">
        <v>200</v>
      </c>
      <c r="G676" s="233"/>
      <c r="H676" s="237">
        <v>5.2800000000000002</v>
      </c>
      <c r="I676" s="238"/>
      <c r="J676" s="233"/>
      <c r="K676" s="233"/>
      <c r="L676" s="239"/>
      <c r="M676" s="240"/>
      <c r="N676" s="241"/>
      <c r="O676" s="241"/>
      <c r="P676" s="241"/>
      <c r="Q676" s="241"/>
      <c r="R676" s="241"/>
      <c r="S676" s="241"/>
      <c r="T676" s="242"/>
      <c r="AT676" s="243" t="s">
        <v>155</v>
      </c>
      <c r="AU676" s="243" t="s">
        <v>86</v>
      </c>
      <c r="AV676" s="11" t="s">
        <v>86</v>
      </c>
      <c r="AW676" s="11" t="s">
        <v>39</v>
      </c>
      <c r="AX676" s="11" t="s">
        <v>76</v>
      </c>
      <c r="AY676" s="243" t="s">
        <v>145</v>
      </c>
    </row>
    <row r="677" s="11" customFormat="1">
      <c r="B677" s="232"/>
      <c r="C677" s="233"/>
      <c r="D677" s="234" t="s">
        <v>155</v>
      </c>
      <c r="E677" s="235" t="s">
        <v>21</v>
      </c>
      <c r="F677" s="236" t="s">
        <v>201</v>
      </c>
      <c r="G677" s="233"/>
      <c r="H677" s="237">
        <v>5.3899999999999997</v>
      </c>
      <c r="I677" s="238"/>
      <c r="J677" s="233"/>
      <c r="K677" s="233"/>
      <c r="L677" s="239"/>
      <c r="M677" s="240"/>
      <c r="N677" s="241"/>
      <c r="O677" s="241"/>
      <c r="P677" s="241"/>
      <c r="Q677" s="241"/>
      <c r="R677" s="241"/>
      <c r="S677" s="241"/>
      <c r="T677" s="242"/>
      <c r="AT677" s="243" t="s">
        <v>155</v>
      </c>
      <c r="AU677" s="243" t="s">
        <v>86</v>
      </c>
      <c r="AV677" s="11" t="s">
        <v>86</v>
      </c>
      <c r="AW677" s="11" t="s">
        <v>39</v>
      </c>
      <c r="AX677" s="11" t="s">
        <v>76</v>
      </c>
      <c r="AY677" s="243" t="s">
        <v>145</v>
      </c>
    </row>
    <row r="678" s="11" customFormat="1">
      <c r="B678" s="232"/>
      <c r="C678" s="233"/>
      <c r="D678" s="234" t="s">
        <v>155</v>
      </c>
      <c r="E678" s="235" t="s">
        <v>21</v>
      </c>
      <c r="F678" s="236" t="s">
        <v>202</v>
      </c>
      <c r="G678" s="233"/>
      <c r="H678" s="237">
        <v>47.219999999999999</v>
      </c>
      <c r="I678" s="238"/>
      <c r="J678" s="233"/>
      <c r="K678" s="233"/>
      <c r="L678" s="239"/>
      <c r="M678" s="240"/>
      <c r="N678" s="241"/>
      <c r="O678" s="241"/>
      <c r="P678" s="241"/>
      <c r="Q678" s="241"/>
      <c r="R678" s="241"/>
      <c r="S678" s="241"/>
      <c r="T678" s="242"/>
      <c r="AT678" s="243" t="s">
        <v>155</v>
      </c>
      <c r="AU678" s="243" t="s">
        <v>86</v>
      </c>
      <c r="AV678" s="11" t="s">
        <v>86</v>
      </c>
      <c r="AW678" s="11" t="s">
        <v>39</v>
      </c>
      <c r="AX678" s="11" t="s">
        <v>76</v>
      </c>
      <c r="AY678" s="243" t="s">
        <v>145</v>
      </c>
    </row>
    <row r="679" s="11" customFormat="1">
      <c r="B679" s="232"/>
      <c r="C679" s="233"/>
      <c r="D679" s="234" t="s">
        <v>155</v>
      </c>
      <c r="E679" s="235" t="s">
        <v>21</v>
      </c>
      <c r="F679" s="236" t="s">
        <v>203</v>
      </c>
      <c r="G679" s="233"/>
      <c r="H679" s="237">
        <v>32.960000000000001</v>
      </c>
      <c r="I679" s="238"/>
      <c r="J679" s="233"/>
      <c r="K679" s="233"/>
      <c r="L679" s="239"/>
      <c r="M679" s="240"/>
      <c r="N679" s="241"/>
      <c r="O679" s="241"/>
      <c r="P679" s="241"/>
      <c r="Q679" s="241"/>
      <c r="R679" s="241"/>
      <c r="S679" s="241"/>
      <c r="T679" s="242"/>
      <c r="AT679" s="243" t="s">
        <v>155</v>
      </c>
      <c r="AU679" s="243" t="s">
        <v>86</v>
      </c>
      <c r="AV679" s="11" t="s">
        <v>86</v>
      </c>
      <c r="AW679" s="11" t="s">
        <v>39</v>
      </c>
      <c r="AX679" s="11" t="s">
        <v>76</v>
      </c>
      <c r="AY679" s="243" t="s">
        <v>145</v>
      </c>
    </row>
    <row r="680" s="11" customFormat="1">
      <c r="B680" s="232"/>
      <c r="C680" s="233"/>
      <c r="D680" s="234" t="s">
        <v>155</v>
      </c>
      <c r="E680" s="235" t="s">
        <v>21</v>
      </c>
      <c r="F680" s="236" t="s">
        <v>204</v>
      </c>
      <c r="G680" s="233"/>
      <c r="H680" s="237">
        <v>39.020000000000003</v>
      </c>
      <c r="I680" s="238"/>
      <c r="J680" s="233"/>
      <c r="K680" s="233"/>
      <c r="L680" s="239"/>
      <c r="M680" s="240"/>
      <c r="N680" s="241"/>
      <c r="O680" s="241"/>
      <c r="P680" s="241"/>
      <c r="Q680" s="241"/>
      <c r="R680" s="241"/>
      <c r="S680" s="241"/>
      <c r="T680" s="242"/>
      <c r="AT680" s="243" t="s">
        <v>155</v>
      </c>
      <c r="AU680" s="243" t="s">
        <v>86</v>
      </c>
      <c r="AV680" s="11" t="s">
        <v>86</v>
      </c>
      <c r="AW680" s="11" t="s">
        <v>39</v>
      </c>
      <c r="AX680" s="11" t="s">
        <v>76</v>
      </c>
      <c r="AY680" s="243" t="s">
        <v>145</v>
      </c>
    </row>
    <row r="681" s="11" customFormat="1">
      <c r="B681" s="232"/>
      <c r="C681" s="233"/>
      <c r="D681" s="234" t="s">
        <v>155</v>
      </c>
      <c r="E681" s="235" t="s">
        <v>21</v>
      </c>
      <c r="F681" s="236" t="s">
        <v>205</v>
      </c>
      <c r="G681" s="233"/>
      <c r="H681" s="237">
        <v>27.379999999999999</v>
      </c>
      <c r="I681" s="238"/>
      <c r="J681" s="233"/>
      <c r="K681" s="233"/>
      <c r="L681" s="239"/>
      <c r="M681" s="240"/>
      <c r="N681" s="241"/>
      <c r="O681" s="241"/>
      <c r="P681" s="241"/>
      <c r="Q681" s="241"/>
      <c r="R681" s="241"/>
      <c r="S681" s="241"/>
      <c r="T681" s="242"/>
      <c r="AT681" s="243" t="s">
        <v>155</v>
      </c>
      <c r="AU681" s="243" t="s">
        <v>86</v>
      </c>
      <c r="AV681" s="11" t="s">
        <v>86</v>
      </c>
      <c r="AW681" s="11" t="s">
        <v>39</v>
      </c>
      <c r="AX681" s="11" t="s">
        <v>76</v>
      </c>
      <c r="AY681" s="243" t="s">
        <v>145</v>
      </c>
    </row>
    <row r="682" s="11" customFormat="1">
      <c r="B682" s="232"/>
      <c r="C682" s="233"/>
      <c r="D682" s="234" t="s">
        <v>155</v>
      </c>
      <c r="E682" s="235" t="s">
        <v>21</v>
      </c>
      <c r="F682" s="236" t="s">
        <v>206</v>
      </c>
      <c r="G682" s="233"/>
      <c r="H682" s="237">
        <v>81.950000000000003</v>
      </c>
      <c r="I682" s="238"/>
      <c r="J682" s="233"/>
      <c r="K682" s="233"/>
      <c r="L682" s="239"/>
      <c r="M682" s="240"/>
      <c r="N682" s="241"/>
      <c r="O682" s="241"/>
      <c r="P682" s="241"/>
      <c r="Q682" s="241"/>
      <c r="R682" s="241"/>
      <c r="S682" s="241"/>
      <c r="T682" s="242"/>
      <c r="AT682" s="243" t="s">
        <v>155</v>
      </c>
      <c r="AU682" s="243" t="s">
        <v>86</v>
      </c>
      <c r="AV682" s="11" t="s">
        <v>86</v>
      </c>
      <c r="AW682" s="11" t="s">
        <v>39</v>
      </c>
      <c r="AX682" s="11" t="s">
        <v>76</v>
      </c>
      <c r="AY682" s="243" t="s">
        <v>145</v>
      </c>
    </row>
    <row r="683" s="11" customFormat="1">
      <c r="B683" s="232"/>
      <c r="C683" s="233"/>
      <c r="D683" s="234" t="s">
        <v>155</v>
      </c>
      <c r="E683" s="235" t="s">
        <v>21</v>
      </c>
      <c r="F683" s="236" t="s">
        <v>207</v>
      </c>
      <c r="G683" s="233"/>
      <c r="H683" s="237">
        <v>21.969999999999999</v>
      </c>
      <c r="I683" s="238"/>
      <c r="J683" s="233"/>
      <c r="K683" s="233"/>
      <c r="L683" s="239"/>
      <c r="M683" s="240"/>
      <c r="N683" s="241"/>
      <c r="O683" s="241"/>
      <c r="P683" s="241"/>
      <c r="Q683" s="241"/>
      <c r="R683" s="241"/>
      <c r="S683" s="241"/>
      <c r="T683" s="242"/>
      <c r="AT683" s="243" t="s">
        <v>155</v>
      </c>
      <c r="AU683" s="243" t="s">
        <v>86</v>
      </c>
      <c r="AV683" s="11" t="s">
        <v>86</v>
      </c>
      <c r="AW683" s="11" t="s">
        <v>39</v>
      </c>
      <c r="AX683" s="11" t="s">
        <v>76</v>
      </c>
      <c r="AY683" s="243" t="s">
        <v>145</v>
      </c>
    </row>
    <row r="684" s="11" customFormat="1">
      <c r="B684" s="232"/>
      <c r="C684" s="233"/>
      <c r="D684" s="234" t="s">
        <v>155</v>
      </c>
      <c r="E684" s="235" t="s">
        <v>21</v>
      </c>
      <c r="F684" s="236" t="s">
        <v>208</v>
      </c>
      <c r="G684" s="233"/>
      <c r="H684" s="237">
        <v>35.520000000000003</v>
      </c>
      <c r="I684" s="238"/>
      <c r="J684" s="233"/>
      <c r="K684" s="233"/>
      <c r="L684" s="239"/>
      <c r="M684" s="240"/>
      <c r="N684" s="241"/>
      <c r="O684" s="241"/>
      <c r="P684" s="241"/>
      <c r="Q684" s="241"/>
      <c r="R684" s="241"/>
      <c r="S684" s="241"/>
      <c r="T684" s="242"/>
      <c r="AT684" s="243" t="s">
        <v>155</v>
      </c>
      <c r="AU684" s="243" t="s">
        <v>86</v>
      </c>
      <c r="AV684" s="11" t="s">
        <v>86</v>
      </c>
      <c r="AW684" s="11" t="s">
        <v>39</v>
      </c>
      <c r="AX684" s="11" t="s">
        <v>76</v>
      </c>
      <c r="AY684" s="243" t="s">
        <v>145</v>
      </c>
    </row>
    <row r="685" s="11" customFormat="1">
      <c r="B685" s="232"/>
      <c r="C685" s="233"/>
      <c r="D685" s="234" t="s">
        <v>155</v>
      </c>
      <c r="E685" s="235" t="s">
        <v>21</v>
      </c>
      <c r="F685" s="236" t="s">
        <v>209</v>
      </c>
      <c r="G685" s="233"/>
      <c r="H685" s="237">
        <v>82.359999999999999</v>
      </c>
      <c r="I685" s="238"/>
      <c r="J685" s="233"/>
      <c r="K685" s="233"/>
      <c r="L685" s="239"/>
      <c r="M685" s="240"/>
      <c r="N685" s="241"/>
      <c r="O685" s="241"/>
      <c r="P685" s="241"/>
      <c r="Q685" s="241"/>
      <c r="R685" s="241"/>
      <c r="S685" s="241"/>
      <c r="T685" s="242"/>
      <c r="AT685" s="243" t="s">
        <v>155</v>
      </c>
      <c r="AU685" s="243" t="s">
        <v>86</v>
      </c>
      <c r="AV685" s="11" t="s">
        <v>86</v>
      </c>
      <c r="AW685" s="11" t="s">
        <v>39</v>
      </c>
      <c r="AX685" s="11" t="s">
        <v>76</v>
      </c>
      <c r="AY685" s="243" t="s">
        <v>145</v>
      </c>
    </row>
    <row r="686" s="11" customFormat="1">
      <c r="B686" s="232"/>
      <c r="C686" s="233"/>
      <c r="D686" s="234" t="s">
        <v>155</v>
      </c>
      <c r="E686" s="235" t="s">
        <v>21</v>
      </c>
      <c r="F686" s="236" t="s">
        <v>210</v>
      </c>
      <c r="G686" s="233"/>
      <c r="H686" s="237">
        <v>70.480000000000004</v>
      </c>
      <c r="I686" s="238"/>
      <c r="J686" s="233"/>
      <c r="K686" s="233"/>
      <c r="L686" s="239"/>
      <c r="M686" s="240"/>
      <c r="N686" s="241"/>
      <c r="O686" s="241"/>
      <c r="P686" s="241"/>
      <c r="Q686" s="241"/>
      <c r="R686" s="241"/>
      <c r="S686" s="241"/>
      <c r="T686" s="242"/>
      <c r="AT686" s="243" t="s">
        <v>155</v>
      </c>
      <c r="AU686" s="243" t="s">
        <v>86</v>
      </c>
      <c r="AV686" s="11" t="s">
        <v>86</v>
      </c>
      <c r="AW686" s="11" t="s">
        <v>39</v>
      </c>
      <c r="AX686" s="11" t="s">
        <v>76</v>
      </c>
      <c r="AY686" s="243" t="s">
        <v>145</v>
      </c>
    </row>
    <row r="687" s="11" customFormat="1">
      <c r="B687" s="232"/>
      <c r="C687" s="233"/>
      <c r="D687" s="234" t="s">
        <v>155</v>
      </c>
      <c r="E687" s="235" t="s">
        <v>21</v>
      </c>
      <c r="F687" s="236" t="s">
        <v>211</v>
      </c>
      <c r="G687" s="233"/>
      <c r="H687" s="237">
        <v>24</v>
      </c>
      <c r="I687" s="238"/>
      <c r="J687" s="233"/>
      <c r="K687" s="233"/>
      <c r="L687" s="239"/>
      <c r="M687" s="240"/>
      <c r="N687" s="241"/>
      <c r="O687" s="241"/>
      <c r="P687" s="241"/>
      <c r="Q687" s="241"/>
      <c r="R687" s="241"/>
      <c r="S687" s="241"/>
      <c r="T687" s="242"/>
      <c r="AT687" s="243" t="s">
        <v>155</v>
      </c>
      <c r="AU687" s="243" t="s">
        <v>86</v>
      </c>
      <c r="AV687" s="11" t="s">
        <v>86</v>
      </c>
      <c r="AW687" s="11" t="s">
        <v>39</v>
      </c>
      <c r="AX687" s="11" t="s">
        <v>76</v>
      </c>
      <c r="AY687" s="243" t="s">
        <v>145</v>
      </c>
    </row>
    <row r="688" s="11" customFormat="1">
      <c r="B688" s="232"/>
      <c r="C688" s="233"/>
      <c r="D688" s="234" t="s">
        <v>155</v>
      </c>
      <c r="E688" s="235" t="s">
        <v>21</v>
      </c>
      <c r="F688" s="236" t="s">
        <v>212</v>
      </c>
      <c r="G688" s="233"/>
      <c r="H688" s="237">
        <v>24.300000000000001</v>
      </c>
      <c r="I688" s="238"/>
      <c r="J688" s="233"/>
      <c r="K688" s="233"/>
      <c r="L688" s="239"/>
      <c r="M688" s="240"/>
      <c r="N688" s="241"/>
      <c r="O688" s="241"/>
      <c r="P688" s="241"/>
      <c r="Q688" s="241"/>
      <c r="R688" s="241"/>
      <c r="S688" s="241"/>
      <c r="T688" s="242"/>
      <c r="AT688" s="243" t="s">
        <v>155</v>
      </c>
      <c r="AU688" s="243" t="s">
        <v>86</v>
      </c>
      <c r="AV688" s="11" t="s">
        <v>86</v>
      </c>
      <c r="AW688" s="11" t="s">
        <v>39</v>
      </c>
      <c r="AX688" s="11" t="s">
        <v>76</v>
      </c>
      <c r="AY688" s="243" t="s">
        <v>145</v>
      </c>
    </row>
    <row r="689" s="11" customFormat="1">
      <c r="B689" s="232"/>
      <c r="C689" s="233"/>
      <c r="D689" s="234" t="s">
        <v>155</v>
      </c>
      <c r="E689" s="235" t="s">
        <v>21</v>
      </c>
      <c r="F689" s="236" t="s">
        <v>213</v>
      </c>
      <c r="G689" s="233"/>
      <c r="H689" s="237">
        <v>30.239999999999998</v>
      </c>
      <c r="I689" s="238"/>
      <c r="J689" s="233"/>
      <c r="K689" s="233"/>
      <c r="L689" s="239"/>
      <c r="M689" s="240"/>
      <c r="N689" s="241"/>
      <c r="O689" s="241"/>
      <c r="P689" s="241"/>
      <c r="Q689" s="241"/>
      <c r="R689" s="241"/>
      <c r="S689" s="241"/>
      <c r="T689" s="242"/>
      <c r="AT689" s="243" t="s">
        <v>155</v>
      </c>
      <c r="AU689" s="243" t="s">
        <v>86</v>
      </c>
      <c r="AV689" s="11" t="s">
        <v>86</v>
      </c>
      <c r="AW689" s="11" t="s">
        <v>39</v>
      </c>
      <c r="AX689" s="11" t="s">
        <v>76</v>
      </c>
      <c r="AY689" s="243" t="s">
        <v>145</v>
      </c>
    </row>
    <row r="690" s="11" customFormat="1">
      <c r="B690" s="232"/>
      <c r="C690" s="233"/>
      <c r="D690" s="234" t="s">
        <v>155</v>
      </c>
      <c r="E690" s="235" t="s">
        <v>21</v>
      </c>
      <c r="F690" s="236" t="s">
        <v>214</v>
      </c>
      <c r="G690" s="233"/>
      <c r="H690" s="237">
        <v>38.789999999999999</v>
      </c>
      <c r="I690" s="238"/>
      <c r="J690" s="233"/>
      <c r="K690" s="233"/>
      <c r="L690" s="239"/>
      <c r="M690" s="240"/>
      <c r="N690" s="241"/>
      <c r="O690" s="241"/>
      <c r="P690" s="241"/>
      <c r="Q690" s="241"/>
      <c r="R690" s="241"/>
      <c r="S690" s="241"/>
      <c r="T690" s="242"/>
      <c r="AT690" s="243" t="s">
        <v>155</v>
      </c>
      <c r="AU690" s="243" t="s">
        <v>86</v>
      </c>
      <c r="AV690" s="11" t="s">
        <v>86</v>
      </c>
      <c r="AW690" s="11" t="s">
        <v>39</v>
      </c>
      <c r="AX690" s="11" t="s">
        <v>76</v>
      </c>
      <c r="AY690" s="243" t="s">
        <v>145</v>
      </c>
    </row>
    <row r="691" s="11" customFormat="1">
      <c r="B691" s="232"/>
      <c r="C691" s="233"/>
      <c r="D691" s="234" t="s">
        <v>155</v>
      </c>
      <c r="E691" s="235" t="s">
        <v>21</v>
      </c>
      <c r="F691" s="236" t="s">
        <v>215</v>
      </c>
      <c r="G691" s="233"/>
      <c r="H691" s="237">
        <v>16.899999999999999</v>
      </c>
      <c r="I691" s="238"/>
      <c r="J691" s="233"/>
      <c r="K691" s="233"/>
      <c r="L691" s="239"/>
      <c r="M691" s="240"/>
      <c r="N691" s="241"/>
      <c r="O691" s="241"/>
      <c r="P691" s="241"/>
      <c r="Q691" s="241"/>
      <c r="R691" s="241"/>
      <c r="S691" s="241"/>
      <c r="T691" s="242"/>
      <c r="AT691" s="243" t="s">
        <v>155</v>
      </c>
      <c r="AU691" s="243" t="s">
        <v>86</v>
      </c>
      <c r="AV691" s="11" t="s">
        <v>86</v>
      </c>
      <c r="AW691" s="11" t="s">
        <v>39</v>
      </c>
      <c r="AX691" s="11" t="s">
        <v>76</v>
      </c>
      <c r="AY691" s="243" t="s">
        <v>145</v>
      </c>
    </row>
    <row r="692" s="11" customFormat="1">
      <c r="B692" s="232"/>
      <c r="C692" s="233"/>
      <c r="D692" s="234" t="s">
        <v>155</v>
      </c>
      <c r="E692" s="235" t="s">
        <v>21</v>
      </c>
      <c r="F692" s="236" t="s">
        <v>216</v>
      </c>
      <c r="G692" s="233"/>
      <c r="H692" s="237">
        <v>4.5</v>
      </c>
      <c r="I692" s="238"/>
      <c r="J692" s="233"/>
      <c r="K692" s="233"/>
      <c r="L692" s="239"/>
      <c r="M692" s="240"/>
      <c r="N692" s="241"/>
      <c r="O692" s="241"/>
      <c r="P692" s="241"/>
      <c r="Q692" s="241"/>
      <c r="R692" s="241"/>
      <c r="S692" s="241"/>
      <c r="T692" s="242"/>
      <c r="AT692" s="243" t="s">
        <v>155</v>
      </c>
      <c r="AU692" s="243" t="s">
        <v>86</v>
      </c>
      <c r="AV692" s="11" t="s">
        <v>86</v>
      </c>
      <c r="AW692" s="11" t="s">
        <v>39</v>
      </c>
      <c r="AX692" s="11" t="s">
        <v>76</v>
      </c>
      <c r="AY692" s="243" t="s">
        <v>145</v>
      </c>
    </row>
    <row r="693" s="11" customFormat="1">
      <c r="B693" s="232"/>
      <c r="C693" s="233"/>
      <c r="D693" s="234" t="s">
        <v>155</v>
      </c>
      <c r="E693" s="235" t="s">
        <v>21</v>
      </c>
      <c r="F693" s="236" t="s">
        <v>217</v>
      </c>
      <c r="G693" s="233"/>
      <c r="H693" s="237">
        <v>9.8000000000000007</v>
      </c>
      <c r="I693" s="238"/>
      <c r="J693" s="233"/>
      <c r="K693" s="233"/>
      <c r="L693" s="239"/>
      <c r="M693" s="240"/>
      <c r="N693" s="241"/>
      <c r="O693" s="241"/>
      <c r="P693" s="241"/>
      <c r="Q693" s="241"/>
      <c r="R693" s="241"/>
      <c r="S693" s="241"/>
      <c r="T693" s="242"/>
      <c r="AT693" s="243" t="s">
        <v>155</v>
      </c>
      <c r="AU693" s="243" t="s">
        <v>86</v>
      </c>
      <c r="AV693" s="11" t="s">
        <v>86</v>
      </c>
      <c r="AW693" s="11" t="s">
        <v>39</v>
      </c>
      <c r="AX693" s="11" t="s">
        <v>76</v>
      </c>
      <c r="AY693" s="243" t="s">
        <v>145</v>
      </c>
    </row>
    <row r="694" s="11" customFormat="1">
      <c r="B694" s="232"/>
      <c r="C694" s="233"/>
      <c r="D694" s="234" t="s">
        <v>155</v>
      </c>
      <c r="E694" s="235" t="s">
        <v>21</v>
      </c>
      <c r="F694" s="236" t="s">
        <v>218</v>
      </c>
      <c r="G694" s="233"/>
      <c r="H694" s="237">
        <v>83.599999999999994</v>
      </c>
      <c r="I694" s="238"/>
      <c r="J694" s="233"/>
      <c r="K694" s="233"/>
      <c r="L694" s="239"/>
      <c r="M694" s="240"/>
      <c r="N694" s="241"/>
      <c r="O694" s="241"/>
      <c r="P694" s="241"/>
      <c r="Q694" s="241"/>
      <c r="R694" s="241"/>
      <c r="S694" s="241"/>
      <c r="T694" s="242"/>
      <c r="AT694" s="243" t="s">
        <v>155</v>
      </c>
      <c r="AU694" s="243" t="s">
        <v>86</v>
      </c>
      <c r="AV694" s="11" t="s">
        <v>86</v>
      </c>
      <c r="AW694" s="11" t="s">
        <v>39</v>
      </c>
      <c r="AX694" s="11" t="s">
        <v>76</v>
      </c>
      <c r="AY694" s="243" t="s">
        <v>145</v>
      </c>
    </row>
    <row r="695" s="11" customFormat="1">
      <c r="B695" s="232"/>
      <c r="C695" s="233"/>
      <c r="D695" s="234" t="s">
        <v>155</v>
      </c>
      <c r="E695" s="235" t="s">
        <v>21</v>
      </c>
      <c r="F695" s="236" t="s">
        <v>219</v>
      </c>
      <c r="G695" s="233"/>
      <c r="H695" s="237">
        <v>93.599999999999994</v>
      </c>
      <c r="I695" s="238"/>
      <c r="J695" s="233"/>
      <c r="K695" s="233"/>
      <c r="L695" s="239"/>
      <c r="M695" s="240"/>
      <c r="N695" s="241"/>
      <c r="O695" s="241"/>
      <c r="P695" s="241"/>
      <c r="Q695" s="241"/>
      <c r="R695" s="241"/>
      <c r="S695" s="241"/>
      <c r="T695" s="242"/>
      <c r="AT695" s="243" t="s">
        <v>155</v>
      </c>
      <c r="AU695" s="243" t="s">
        <v>86</v>
      </c>
      <c r="AV695" s="11" t="s">
        <v>86</v>
      </c>
      <c r="AW695" s="11" t="s">
        <v>39</v>
      </c>
      <c r="AX695" s="11" t="s">
        <v>76</v>
      </c>
      <c r="AY695" s="243" t="s">
        <v>145</v>
      </c>
    </row>
    <row r="696" s="11" customFormat="1">
      <c r="B696" s="232"/>
      <c r="C696" s="233"/>
      <c r="D696" s="234" t="s">
        <v>155</v>
      </c>
      <c r="E696" s="235" t="s">
        <v>21</v>
      </c>
      <c r="F696" s="236" t="s">
        <v>220</v>
      </c>
      <c r="G696" s="233"/>
      <c r="H696" s="237">
        <v>58.975000000000001</v>
      </c>
      <c r="I696" s="238"/>
      <c r="J696" s="233"/>
      <c r="K696" s="233"/>
      <c r="L696" s="239"/>
      <c r="M696" s="240"/>
      <c r="N696" s="241"/>
      <c r="O696" s="241"/>
      <c r="P696" s="241"/>
      <c r="Q696" s="241"/>
      <c r="R696" s="241"/>
      <c r="S696" s="241"/>
      <c r="T696" s="242"/>
      <c r="AT696" s="243" t="s">
        <v>155</v>
      </c>
      <c r="AU696" s="243" t="s">
        <v>86</v>
      </c>
      <c r="AV696" s="11" t="s">
        <v>86</v>
      </c>
      <c r="AW696" s="11" t="s">
        <v>39</v>
      </c>
      <c r="AX696" s="11" t="s">
        <v>76</v>
      </c>
      <c r="AY696" s="243" t="s">
        <v>145</v>
      </c>
    </row>
    <row r="697" s="11" customFormat="1">
      <c r="B697" s="232"/>
      <c r="C697" s="233"/>
      <c r="D697" s="234" t="s">
        <v>155</v>
      </c>
      <c r="E697" s="235" t="s">
        <v>21</v>
      </c>
      <c r="F697" s="236" t="s">
        <v>924</v>
      </c>
      <c r="G697" s="233"/>
      <c r="H697" s="237">
        <v>453.62</v>
      </c>
      <c r="I697" s="238"/>
      <c r="J697" s="233"/>
      <c r="K697" s="233"/>
      <c r="L697" s="239"/>
      <c r="M697" s="240"/>
      <c r="N697" s="241"/>
      <c r="O697" s="241"/>
      <c r="P697" s="241"/>
      <c r="Q697" s="241"/>
      <c r="R697" s="241"/>
      <c r="S697" s="241"/>
      <c r="T697" s="242"/>
      <c r="AT697" s="243" t="s">
        <v>155</v>
      </c>
      <c r="AU697" s="243" t="s">
        <v>86</v>
      </c>
      <c r="AV697" s="11" t="s">
        <v>86</v>
      </c>
      <c r="AW697" s="11" t="s">
        <v>39</v>
      </c>
      <c r="AX697" s="11" t="s">
        <v>76</v>
      </c>
      <c r="AY697" s="243" t="s">
        <v>145</v>
      </c>
    </row>
    <row r="698" s="12" customFormat="1">
      <c r="B698" s="244"/>
      <c r="C698" s="245"/>
      <c r="D698" s="234" t="s">
        <v>155</v>
      </c>
      <c r="E698" s="246" t="s">
        <v>21</v>
      </c>
      <c r="F698" s="247" t="s">
        <v>157</v>
      </c>
      <c r="G698" s="245"/>
      <c r="H698" s="248">
        <v>1533.7080000000001</v>
      </c>
      <c r="I698" s="249"/>
      <c r="J698" s="245"/>
      <c r="K698" s="245"/>
      <c r="L698" s="250"/>
      <c r="M698" s="251"/>
      <c r="N698" s="252"/>
      <c r="O698" s="252"/>
      <c r="P698" s="252"/>
      <c r="Q698" s="252"/>
      <c r="R698" s="252"/>
      <c r="S698" s="252"/>
      <c r="T698" s="253"/>
      <c r="AT698" s="254" t="s">
        <v>155</v>
      </c>
      <c r="AU698" s="254" t="s">
        <v>86</v>
      </c>
      <c r="AV698" s="12" t="s">
        <v>153</v>
      </c>
      <c r="AW698" s="12" t="s">
        <v>39</v>
      </c>
      <c r="AX698" s="12" t="s">
        <v>84</v>
      </c>
      <c r="AY698" s="254" t="s">
        <v>145</v>
      </c>
    </row>
    <row r="699" s="1" customFormat="1" ht="16.5" customHeight="1">
      <c r="B699" s="45"/>
      <c r="C699" s="220" t="s">
        <v>925</v>
      </c>
      <c r="D699" s="220" t="s">
        <v>148</v>
      </c>
      <c r="E699" s="221" t="s">
        <v>926</v>
      </c>
      <c r="F699" s="222" t="s">
        <v>927</v>
      </c>
      <c r="G699" s="223" t="s">
        <v>151</v>
      </c>
      <c r="H699" s="224">
        <v>75.757999999999996</v>
      </c>
      <c r="I699" s="225"/>
      <c r="J699" s="226">
        <f>ROUND(I699*H699,2)</f>
        <v>0</v>
      </c>
      <c r="K699" s="222" t="s">
        <v>152</v>
      </c>
      <c r="L699" s="71"/>
      <c r="M699" s="227" t="s">
        <v>21</v>
      </c>
      <c r="N699" s="228" t="s">
        <v>47</v>
      </c>
      <c r="O699" s="46"/>
      <c r="P699" s="229">
        <f>O699*H699</f>
        <v>0</v>
      </c>
      <c r="Q699" s="229">
        <v>0.00033</v>
      </c>
      <c r="R699" s="229">
        <f>Q699*H699</f>
        <v>0.025000139999999997</v>
      </c>
      <c r="S699" s="229">
        <v>0</v>
      </c>
      <c r="T699" s="230">
        <f>S699*H699</f>
        <v>0</v>
      </c>
      <c r="AR699" s="23" t="s">
        <v>268</v>
      </c>
      <c r="AT699" s="23" t="s">
        <v>148</v>
      </c>
      <c r="AU699" s="23" t="s">
        <v>86</v>
      </c>
      <c r="AY699" s="23" t="s">
        <v>145</v>
      </c>
      <c r="BE699" s="231">
        <f>IF(N699="základní",J699,0)</f>
        <v>0</v>
      </c>
      <c r="BF699" s="231">
        <f>IF(N699="snížená",J699,0)</f>
        <v>0</v>
      </c>
      <c r="BG699" s="231">
        <f>IF(N699="zákl. přenesená",J699,0)</f>
        <v>0</v>
      </c>
      <c r="BH699" s="231">
        <f>IF(N699="sníž. přenesená",J699,0)</f>
        <v>0</v>
      </c>
      <c r="BI699" s="231">
        <f>IF(N699="nulová",J699,0)</f>
        <v>0</v>
      </c>
      <c r="BJ699" s="23" t="s">
        <v>84</v>
      </c>
      <c r="BK699" s="231">
        <f>ROUND(I699*H699,2)</f>
        <v>0</v>
      </c>
      <c r="BL699" s="23" t="s">
        <v>268</v>
      </c>
      <c r="BM699" s="23" t="s">
        <v>928</v>
      </c>
    </row>
    <row r="700" s="11" customFormat="1">
      <c r="B700" s="232"/>
      <c r="C700" s="233"/>
      <c r="D700" s="234" t="s">
        <v>155</v>
      </c>
      <c r="E700" s="235" t="s">
        <v>21</v>
      </c>
      <c r="F700" s="236" t="s">
        <v>929</v>
      </c>
      <c r="G700" s="233"/>
      <c r="H700" s="237">
        <v>75.757999999999996</v>
      </c>
      <c r="I700" s="238"/>
      <c r="J700" s="233"/>
      <c r="K700" s="233"/>
      <c r="L700" s="239"/>
      <c r="M700" s="240"/>
      <c r="N700" s="241"/>
      <c r="O700" s="241"/>
      <c r="P700" s="241"/>
      <c r="Q700" s="241"/>
      <c r="R700" s="241"/>
      <c r="S700" s="241"/>
      <c r="T700" s="242"/>
      <c r="AT700" s="243" t="s">
        <v>155</v>
      </c>
      <c r="AU700" s="243" t="s">
        <v>86</v>
      </c>
      <c r="AV700" s="11" t="s">
        <v>86</v>
      </c>
      <c r="AW700" s="11" t="s">
        <v>39</v>
      </c>
      <c r="AX700" s="11" t="s">
        <v>76</v>
      </c>
      <c r="AY700" s="243" t="s">
        <v>145</v>
      </c>
    </row>
    <row r="701" s="12" customFormat="1">
      <c r="B701" s="244"/>
      <c r="C701" s="245"/>
      <c r="D701" s="234" t="s">
        <v>155</v>
      </c>
      <c r="E701" s="246" t="s">
        <v>21</v>
      </c>
      <c r="F701" s="247" t="s">
        <v>157</v>
      </c>
      <c r="G701" s="245"/>
      <c r="H701" s="248">
        <v>75.757999999999996</v>
      </c>
      <c r="I701" s="249"/>
      <c r="J701" s="245"/>
      <c r="K701" s="245"/>
      <c r="L701" s="250"/>
      <c r="M701" s="251"/>
      <c r="N701" s="252"/>
      <c r="O701" s="252"/>
      <c r="P701" s="252"/>
      <c r="Q701" s="252"/>
      <c r="R701" s="252"/>
      <c r="S701" s="252"/>
      <c r="T701" s="253"/>
      <c r="AT701" s="254" t="s">
        <v>155</v>
      </c>
      <c r="AU701" s="254" t="s">
        <v>86</v>
      </c>
      <c r="AV701" s="12" t="s">
        <v>153</v>
      </c>
      <c r="AW701" s="12" t="s">
        <v>39</v>
      </c>
      <c r="AX701" s="12" t="s">
        <v>84</v>
      </c>
      <c r="AY701" s="254" t="s">
        <v>145</v>
      </c>
    </row>
    <row r="702" s="1" customFormat="1" ht="16.5" customHeight="1">
      <c r="B702" s="45"/>
      <c r="C702" s="220" t="s">
        <v>930</v>
      </c>
      <c r="D702" s="220" t="s">
        <v>148</v>
      </c>
      <c r="E702" s="221" t="s">
        <v>931</v>
      </c>
      <c r="F702" s="222" t="s">
        <v>932</v>
      </c>
      <c r="G702" s="223" t="s">
        <v>151</v>
      </c>
      <c r="H702" s="224">
        <v>435.94799999999998</v>
      </c>
      <c r="I702" s="225"/>
      <c r="J702" s="226">
        <f>ROUND(I702*H702,2)</f>
        <v>0</v>
      </c>
      <c r="K702" s="222" t="s">
        <v>21</v>
      </c>
      <c r="L702" s="71"/>
      <c r="M702" s="227" t="s">
        <v>21</v>
      </c>
      <c r="N702" s="228" t="s">
        <v>47</v>
      </c>
      <c r="O702" s="46"/>
      <c r="P702" s="229">
        <f>O702*H702</f>
        <v>0</v>
      </c>
      <c r="Q702" s="229">
        <v>0.00033</v>
      </c>
      <c r="R702" s="229">
        <f>Q702*H702</f>
        <v>0.14386283999999999</v>
      </c>
      <c r="S702" s="229">
        <v>0</v>
      </c>
      <c r="T702" s="230">
        <f>S702*H702</f>
        <v>0</v>
      </c>
      <c r="AR702" s="23" t="s">
        <v>268</v>
      </c>
      <c r="AT702" s="23" t="s">
        <v>148</v>
      </c>
      <c r="AU702" s="23" t="s">
        <v>86</v>
      </c>
      <c r="AY702" s="23" t="s">
        <v>145</v>
      </c>
      <c r="BE702" s="231">
        <f>IF(N702="základní",J702,0)</f>
        <v>0</v>
      </c>
      <c r="BF702" s="231">
        <f>IF(N702="snížená",J702,0)</f>
        <v>0</v>
      </c>
      <c r="BG702" s="231">
        <f>IF(N702="zákl. přenesená",J702,0)</f>
        <v>0</v>
      </c>
      <c r="BH702" s="231">
        <f>IF(N702="sníž. přenesená",J702,0)</f>
        <v>0</v>
      </c>
      <c r="BI702" s="231">
        <f>IF(N702="nulová",J702,0)</f>
        <v>0</v>
      </c>
      <c r="BJ702" s="23" t="s">
        <v>84</v>
      </c>
      <c r="BK702" s="231">
        <f>ROUND(I702*H702,2)</f>
        <v>0</v>
      </c>
      <c r="BL702" s="23" t="s">
        <v>268</v>
      </c>
      <c r="BM702" s="23" t="s">
        <v>933</v>
      </c>
    </row>
    <row r="703" s="11" customFormat="1">
      <c r="B703" s="232"/>
      <c r="C703" s="233"/>
      <c r="D703" s="234" t="s">
        <v>155</v>
      </c>
      <c r="E703" s="235" t="s">
        <v>21</v>
      </c>
      <c r="F703" s="236" t="s">
        <v>934</v>
      </c>
      <c r="G703" s="233"/>
      <c r="H703" s="237">
        <v>36.384</v>
      </c>
      <c r="I703" s="238"/>
      <c r="J703" s="233"/>
      <c r="K703" s="233"/>
      <c r="L703" s="239"/>
      <c r="M703" s="240"/>
      <c r="N703" s="241"/>
      <c r="O703" s="241"/>
      <c r="P703" s="241"/>
      <c r="Q703" s="241"/>
      <c r="R703" s="241"/>
      <c r="S703" s="241"/>
      <c r="T703" s="242"/>
      <c r="AT703" s="243" t="s">
        <v>155</v>
      </c>
      <c r="AU703" s="243" t="s">
        <v>86</v>
      </c>
      <c r="AV703" s="11" t="s">
        <v>86</v>
      </c>
      <c r="AW703" s="11" t="s">
        <v>39</v>
      </c>
      <c r="AX703" s="11" t="s">
        <v>76</v>
      </c>
      <c r="AY703" s="243" t="s">
        <v>145</v>
      </c>
    </row>
    <row r="704" s="11" customFormat="1">
      <c r="B704" s="232"/>
      <c r="C704" s="233"/>
      <c r="D704" s="234" t="s">
        <v>155</v>
      </c>
      <c r="E704" s="235" t="s">
        <v>21</v>
      </c>
      <c r="F704" s="236" t="s">
        <v>935</v>
      </c>
      <c r="G704" s="233"/>
      <c r="H704" s="237">
        <v>19.32</v>
      </c>
      <c r="I704" s="238"/>
      <c r="J704" s="233"/>
      <c r="K704" s="233"/>
      <c r="L704" s="239"/>
      <c r="M704" s="240"/>
      <c r="N704" s="241"/>
      <c r="O704" s="241"/>
      <c r="P704" s="241"/>
      <c r="Q704" s="241"/>
      <c r="R704" s="241"/>
      <c r="S704" s="241"/>
      <c r="T704" s="242"/>
      <c r="AT704" s="243" t="s">
        <v>155</v>
      </c>
      <c r="AU704" s="243" t="s">
        <v>86</v>
      </c>
      <c r="AV704" s="11" t="s">
        <v>86</v>
      </c>
      <c r="AW704" s="11" t="s">
        <v>39</v>
      </c>
      <c r="AX704" s="11" t="s">
        <v>76</v>
      </c>
      <c r="AY704" s="243" t="s">
        <v>145</v>
      </c>
    </row>
    <row r="705" s="11" customFormat="1">
      <c r="B705" s="232"/>
      <c r="C705" s="233"/>
      <c r="D705" s="234" t="s">
        <v>155</v>
      </c>
      <c r="E705" s="235" t="s">
        <v>21</v>
      </c>
      <c r="F705" s="236" t="s">
        <v>936</v>
      </c>
      <c r="G705" s="233"/>
      <c r="H705" s="237">
        <v>8.0399999999999991</v>
      </c>
      <c r="I705" s="238"/>
      <c r="J705" s="233"/>
      <c r="K705" s="233"/>
      <c r="L705" s="239"/>
      <c r="M705" s="240"/>
      <c r="N705" s="241"/>
      <c r="O705" s="241"/>
      <c r="P705" s="241"/>
      <c r="Q705" s="241"/>
      <c r="R705" s="241"/>
      <c r="S705" s="241"/>
      <c r="T705" s="242"/>
      <c r="AT705" s="243" t="s">
        <v>155</v>
      </c>
      <c r="AU705" s="243" t="s">
        <v>86</v>
      </c>
      <c r="AV705" s="11" t="s">
        <v>86</v>
      </c>
      <c r="AW705" s="11" t="s">
        <v>39</v>
      </c>
      <c r="AX705" s="11" t="s">
        <v>76</v>
      </c>
      <c r="AY705" s="243" t="s">
        <v>145</v>
      </c>
    </row>
    <row r="706" s="11" customFormat="1">
      <c r="B706" s="232"/>
      <c r="C706" s="233"/>
      <c r="D706" s="234" t="s">
        <v>155</v>
      </c>
      <c r="E706" s="235" t="s">
        <v>21</v>
      </c>
      <c r="F706" s="236" t="s">
        <v>937</v>
      </c>
      <c r="G706" s="233"/>
      <c r="H706" s="237">
        <v>9.2400000000000002</v>
      </c>
      <c r="I706" s="238"/>
      <c r="J706" s="233"/>
      <c r="K706" s="233"/>
      <c r="L706" s="239"/>
      <c r="M706" s="240"/>
      <c r="N706" s="241"/>
      <c r="O706" s="241"/>
      <c r="P706" s="241"/>
      <c r="Q706" s="241"/>
      <c r="R706" s="241"/>
      <c r="S706" s="241"/>
      <c r="T706" s="242"/>
      <c r="AT706" s="243" t="s">
        <v>155</v>
      </c>
      <c r="AU706" s="243" t="s">
        <v>86</v>
      </c>
      <c r="AV706" s="11" t="s">
        <v>86</v>
      </c>
      <c r="AW706" s="11" t="s">
        <v>39</v>
      </c>
      <c r="AX706" s="11" t="s">
        <v>76</v>
      </c>
      <c r="AY706" s="243" t="s">
        <v>145</v>
      </c>
    </row>
    <row r="707" s="11" customFormat="1">
      <c r="B707" s="232"/>
      <c r="C707" s="233"/>
      <c r="D707" s="234" t="s">
        <v>155</v>
      </c>
      <c r="E707" s="235" t="s">
        <v>21</v>
      </c>
      <c r="F707" s="236" t="s">
        <v>938</v>
      </c>
      <c r="G707" s="233"/>
      <c r="H707" s="237">
        <v>8.0399999999999991</v>
      </c>
      <c r="I707" s="238"/>
      <c r="J707" s="233"/>
      <c r="K707" s="233"/>
      <c r="L707" s="239"/>
      <c r="M707" s="240"/>
      <c r="N707" s="241"/>
      <c r="O707" s="241"/>
      <c r="P707" s="241"/>
      <c r="Q707" s="241"/>
      <c r="R707" s="241"/>
      <c r="S707" s="241"/>
      <c r="T707" s="242"/>
      <c r="AT707" s="243" t="s">
        <v>155</v>
      </c>
      <c r="AU707" s="243" t="s">
        <v>86</v>
      </c>
      <c r="AV707" s="11" t="s">
        <v>86</v>
      </c>
      <c r="AW707" s="11" t="s">
        <v>39</v>
      </c>
      <c r="AX707" s="11" t="s">
        <v>76</v>
      </c>
      <c r="AY707" s="243" t="s">
        <v>145</v>
      </c>
    </row>
    <row r="708" s="11" customFormat="1">
      <c r="B708" s="232"/>
      <c r="C708" s="233"/>
      <c r="D708" s="234" t="s">
        <v>155</v>
      </c>
      <c r="E708" s="235" t="s">
        <v>21</v>
      </c>
      <c r="F708" s="236" t="s">
        <v>939</v>
      </c>
      <c r="G708" s="233"/>
      <c r="H708" s="237">
        <v>18.719999999999999</v>
      </c>
      <c r="I708" s="238"/>
      <c r="J708" s="233"/>
      <c r="K708" s="233"/>
      <c r="L708" s="239"/>
      <c r="M708" s="240"/>
      <c r="N708" s="241"/>
      <c r="O708" s="241"/>
      <c r="P708" s="241"/>
      <c r="Q708" s="241"/>
      <c r="R708" s="241"/>
      <c r="S708" s="241"/>
      <c r="T708" s="242"/>
      <c r="AT708" s="243" t="s">
        <v>155</v>
      </c>
      <c r="AU708" s="243" t="s">
        <v>86</v>
      </c>
      <c r="AV708" s="11" t="s">
        <v>86</v>
      </c>
      <c r="AW708" s="11" t="s">
        <v>39</v>
      </c>
      <c r="AX708" s="11" t="s">
        <v>76</v>
      </c>
      <c r="AY708" s="243" t="s">
        <v>145</v>
      </c>
    </row>
    <row r="709" s="11" customFormat="1">
      <c r="B709" s="232"/>
      <c r="C709" s="233"/>
      <c r="D709" s="234" t="s">
        <v>155</v>
      </c>
      <c r="E709" s="235" t="s">
        <v>21</v>
      </c>
      <c r="F709" s="236" t="s">
        <v>940</v>
      </c>
      <c r="G709" s="233"/>
      <c r="H709" s="237">
        <v>11.279999999999999</v>
      </c>
      <c r="I709" s="238"/>
      <c r="J709" s="233"/>
      <c r="K709" s="233"/>
      <c r="L709" s="239"/>
      <c r="M709" s="240"/>
      <c r="N709" s="241"/>
      <c r="O709" s="241"/>
      <c r="P709" s="241"/>
      <c r="Q709" s="241"/>
      <c r="R709" s="241"/>
      <c r="S709" s="241"/>
      <c r="T709" s="242"/>
      <c r="AT709" s="243" t="s">
        <v>155</v>
      </c>
      <c r="AU709" s="243" t="s">
        <v>86</v>
      </c>
      <c r="AV709" s="11" t="s">
        <v>86</v>
      </c>
      <c r="AW709" s="11" t="s">
        <v>39</v>
      </c>
      <c r="AX709" s="11" t="s">
        <v>76</v>
      </c>
      <c r="AY709" s="243" t="s">
        <v>145</v>
      </c>
    </row>
    <row r="710" s="11" customFormat="1">
      <c r="B710" s="232"/>
      <c r="C710" s="233"/>
      <c r="D710" s="234" t="s">
        <v>155</v>
      </c>
      <c r="E710" s="235" t="s">
        <v>21</v>
      </c>
      <c r="F710" s="236" t="s">
        <v>941</v>
      </c>
      <c r="G710" s="233"/>
      <c r="H710" s="237">
        <v>15.24</v>
      </c>
      <c r="I710" s="238"/>
      <c r="J710" s="233"/>
      <c r="K710" s="233"/>
      <c r="L710" s="239"/>
      <c r="M710" s="240"/>
      <c r="N710" s="241"/>
      <c r="O710" s="241"/>
      <c r="P710" s="241"/>
      <c r="Q710" s="241"/>
      <c r="R710" s="241"/>
      <c r="S710" s="241"/>
      <c r="T710" s="242"/>
      <c r="AT710" s="243" t="s">
        <v>155</v>
      </c>
      <c r="AU710" s="243" t="s">
        <v>86</v>
      </c>
      <c r="AV710" s="11" t="s">
        <v>86</v>
      </c>
      <c r="AW710" s="11" t="s">
        <v>39</v>
      </c>
      <c r="AX710" s="11" t="s">
        <v>76</v>
      </c>
      <c r="AY710" s="243" t="s">
        <v>145</v>
      </c>
    </row>
    <row r="711" s="11" customFormat="1">
      <c r="B711" s="232"/>
      <c r="C711" s="233"/>
      <c r="D711" s="234" t="s">
        <v>155</v>
      </c>
      <c r="E711" s="235" t="s">
        <v>21</v>
      </c>
      <c r="F711" s="236" t="s">
        <v>942</v>
      </c>
      <c r="G711" s="233"/>
      <c r="H711" s="237">
        <v>8.2799999999999994</v>
      </c>
      <c r="I711" s="238"/>
      <c r="J711" s="233"/>
      <c r="K711" s="233"/>
      <c r="L711" s="239"/>
      <c r="M711" s="240"/>
      <c r="N711" s="241"/>
      <c r="O711" s="241"/>
      <c r="P711" s="241"/>
      <c r="Q711" s="241"/>
      <c r="R711" s="241"/>
      <c r="S711" s="241"/>
      <c r="T711" s="242"/>
      <c r="AT711" s="243" t="s">
        <v>155</v>
      </c>
      <c r="AU711" s="243" t="s">
        <v>86</v>
      </c>
      <c r="AV711" s="11" t="s">
        <v>86</v>
      </c>
      <c r="AW711" s="11" t="s">
        <v>39</v>
      </c>
      <c r="AX711" s="11" t="s">
        <v>76</v>
      </c>
      <c r="AY711" s="243" t="s">
        <v>145</v>
      </c>
    </row>
    <row r="712" s="11" customFormat="1">
      <c r="B712" s="232"/>
      <c r="C712" s="233"/>
      <c r="D712" s="234" t="s">
        <v>155</v>
      </c>
      <c r="E712" s="235" t="s">
        <v>21</v>
      </c>
      <c r="F712" s="236" t="s">
        <v>943</v>
      </c>
      <c r="G712" s="233"/>
      <c r="H712" s="237">
        <v>26.280000000000001</v>
      </c>
      <c r="I712" s="238"/>
      <c r="J712" s="233"/>
      <c r="K712" s="233"/>
      <c r="L712" s="239"/>
      <c r="M712" s="240"/>
      <c r="N712" s="241"/>
      <c r="O712" s="241"/>
      <c r="P712" s="241"/>
      <c r="Q712" s="241"/>
      <c r="R712" s="241"/>
      <c r="S712" s="241"/>
      <c r="T712" s="242"/>
      <c r="AT712" s="243" t="s">
        <v>155</v>
      </c>
      <c r="AU712" s="243" t="s">
        <v>86</v>
      </c>
      <c r="AV712" s="11" t="s">
        <v>86</v>
      </c>
      <c r="AW712" s="11" t="s">
        <v>39</v>
      </c>
      <c r="AX712" s="11" t="s">
        <v>76</v>
      </c>
      <c r="AY712" s="243" t="s">
        <v>145</v>
      </c>
    </row>
    <row r="713" s="11" customFormat="1">
      <c r="B713" s="232"/>
      <c r="C713" s="233"/>
      <c r="D713" s="234" t="s">
        <v>155</v>
      </c>
      <c r="E713" s="235" t="s">
        <v>21</v>
      </c>
      <c r="F713" s="236" t="s">
        <v>944</v>
      </c>
      <c r="G713" s="233"/>
      <c r="H713" s="237">
        <v>6.2400000000000002</v>
      </c>
      <c r="I713" s="238"/>
      <c r="J713" s="233"/>
      <c r="K713" s="233"/>
      <c r="L713" s="239"/>
      <c r="M713" s="240"/>
      <c r="N713" s="241"/>
      <c r="O713" s="241"/>
      <c r="P713" s="241"/>
      <c r="Q713" s="241"/>
      <c r="R713" s="241"/>
      <c r="S713" s="241"/>
      <c r="T713" s="242"/>
      <c r="AT713" s="243" t="s">
        <v>155</v>
      </c>
      <c r="AU713" s="243" t="s">
        <v>86</v>
      </c>
      <c r="AV713" s="11" t="s">
        <v>86</v>
      </c>
      <c r="AW713" s="11" t="s">
        <v>39</v>
      </c>
      <c r="AX713" s="11" t="s">
        <v>76</v>
      </c>
      <c r="AY713" s="243" t="s">
        <v>145</v>
      </c>
    </row>
    <row r="714" s="11" customFormat="1">
      <c r="B714" s="232"/>
      <c r="C714" s="233"/>
      <c r="D714" s="234" t="s">
        <v>155</v>
      </c>
      <c r="E714" s="235" t="s">
        <v>21</v>
      </c>
      <c r="F714" s="236" t="s">
        <v>945</v>
      </c>
      <c r="G714" s="233"/>
      <c r="H714" s="237">
        <v>34.704000000000001</v>
      </c>
      <c r="I714" s="238"/>
      <c r="J714" s="233"/>
      <c r="K714" s="233"/>
      <c r="L714" s="239"/>
      <c r="M714" s="240"/>
      <c r="N714" s="241"/>
      <c r="O714" s="241"/>
      <c r="P714" s="241"/>
      <c r="Q714" s="241"/>
      <c r="R714" s="241"/>
      <c r="S714" s="241"/>
      <c r="T714" s="242"/>
      <c r="AT714" s="243" t="s">
        <v>155</v>
      </c>
      <c r="AU714" s="243" t="s">
        <v>86</v>
      </c>
      <c r="AV714" s="11" t="s">
        <v>86</v>
      </c>
      <c r="AW714" s="11" t="s">
        <v>39</v>
      </c>
      <c r="AX714" s="11" t="s">
        <v>76</v>
      </c>
      <c r="AY714" s="243" t="s">
        <v>145</v>
      </c>
    </row>
    <row r="715" s="11" customFormat="1">
      <c r="B715" s="232"/>
      <c r="C715" s="233"/>
      <c r="D715" s="234" t="s">
        <v>155</v>
      </c>
      <c r="E715" s="235" t="s">
        <v>21</v>
      </c>
      <c r="F715" s="236" t="s">
        <v>946</v>
      </c>
      <c r="G715" s="233"/>
      <c r="H715" s="237">
        <v>32.759999999999998</v>
      </c>
      <c r="I715" s="238"/>
      <c r="J715" s="233"/>
      <c r="K715" s="233"/>
      <c r="L715" s="239"/>
      <c r="M715" s="240"/>
      <c r="N715" s="241"/>
      <c r="O715" s="241"/>
      <c r="P715" s="241"/>
      <c r="Q715" s="241"/>
      <c r="R715" s="241"/>
      <c r="S715" s="241"/>
      <c r="T715" s="242"/>
      <c r="AT715" s="243" t="s">
        <v>155</v>
      </c>
      <c r="AU715" s="243" t="s">
        <v>86</v>
      </c>
      <c r="AV715" s="11" t="s">
        <v>86</v>
      </c>
      <c r="AW715" s="11" t="s">
        <v>39</v>
      </c>
      <c r="AX715" s="11" t="s">
        <v>76</v>
      </c>
      <c r="AY715" s="243" t="s">
        <v>145</v>
      </c>
    </row>
    <row r="716" s="11" customFormat="1">
      <c r="B716" s="232"/>
      <c r="C716" s="233"/>
      <c r="D716" s="234" t="s">
        <v>155</v>
      </c>
      <c r="E716" s="235" t="s">
        <v>21</v>
      </c>
      <c r="F716" s="236" t="s">
        <v>947</v>
      </c>
      <c r="G716" s="233"/>
      <c r="H716" s="237">
        <v>9.2400000000000002</v>
      </c>
      <c r="I716" s="238"/>
      <c r="J716" s="233"/>
      <c r="K716" s="233"/>
      <c r="L716" s="239"/>
      <c r="M716" s="240"/>
      <c r="N716" s="241"/>
      <c r="O716" s="241"/>
      <c r="P716" s="241"/>
      <c r="Q716" s="241"/>
      <c r="R716" s="241"/>
      <c r="S716" s="241"/>
      <c r="T716" s="242"/>
      <c r="AT716" s="243" t="s">
        <v>155</v>
      </c>
      <c r="AU716" s="243" t="s">
        <v>86</v>
      </c>
      <c r="AV716" s="11" t="s">
        <v>86</v>
      </c>
      <c r="AW716" s="11" t="s">
        <v>39</v>
      </c>
      <c r="AX716" s="11" t="s">
        <v>76</v>
      </c>
      <c r="AY716" s="243" t="s">
        <v>145</v>
      </c>
    </row>
    <row r="717" s="11" customFormat="1">
      <c r="B717" s="232"/>
      <c r="C717" s="233"/>
      <c r="D717" s="234" t="s">
        <v>155</v>
      </c>
      <c r="E717" s="235" t="s">
        <v>21</v>
      </c>
      <c r="F717" s="236" t="s">
        <v>948</v>
      </c>
      <c r="G717" s="233"/>
      <c r="H717" s="237">
        <v>9.3599999999999994</v>
      </c>
      <c r="I717" s="238"/>
      <c r="J717" s="233"/>
      <c r="K717" s="233"/>
      <c r="L717" s="239"/>
      <c r="M717" s="240"/>
      <c r="N717" s="241"/>
      <c r="O717" s="241"/>
      <c r="P717" s="241"/>
      <c r="Q717" s="241"/>
      <c r="R717" s="241"/>
      <c r="S717" s="241"/>
      <c r="T717" s="242"/>
      <c r="AT717" s="243" t="s">
        <v>155</v>
      </c>
      <c r="AU717" s="243" t="s">
        <v>86</v>
      </c>
      <c r="AV717" s="11" t="s">
        <v>86</v>
      </c>
      <c r="AW717" s="11" t="s">
        <v>39</v>
      </c>
      <c r="AX717" s="11" t="s">
        <v>76</v>
      </c>
      <c r="AY717" s="243" t="s">
        <v>145</v>
      </c>
    </row>
    <row r="718" s="11" customFormat="1">
      <c r="B718" s="232"/>
      <c r="C718" s="233"/>
      <c r="D718" s="234" t="s">
        <v>155</v>
      </c>
      <c r="E718" s="235" t="s">
        <v>21</v>
      </c>
      <c r="F718" s="236" t="s">
        <v>949</v>
      </c>
      <c r="G718" s="233"/>
      <c r="H718" s="237">
        <v>12.6</v>
      </c>
      <c r="I718" s="238"/>
      <c r="J718" s="233"/>
      <c r="K718" s="233"/>
      <c r="L718" s="239"/>
      <c r="M718" s="240"/>
      <c r="N718" s="241"/>
      <c r="O718" s="241"/>
      <c r="P718" s="241"/>
      <c r="Q718" s="241"/>
      <c r="R718" s="241"/>
      <c r="S718" s="241"/>
      <c r="T718" s="242"/>
      <c r="AT718" s="243" t="s">
        <v>155</v>
      </c>
      <c r="AU718" s="243" t="s">
        <v>86</v>
      </c>
      <c r="AV718" s="11" t="s">
        <v>86</v>
      </c>
      <c r="AW718" s="11" t="s">
        <v>39</v>
      </c>
      <c r="AX718" s="11" t="s">
        <v>76</v>
      </c>
      <c r="AY718" s="243" t="s">
        <v>145</v>
      </c>
    </row>
    <row r="719" s="11" customFormat="1">
      <c r="B719" s="232"/>
      <c r="C719" s="233"/>
      <c r="D719" s="234" t="s">
        <v>155</v>
      </c>
      <c r="E719" s="235" t="s">
        <v>21</v>
      </c>
      <c r="F719" s="236" t="s">
        <v>950</v>
      </c>
      <c r="G719" s="233"/>
      <c r="H719" s="237">
        <v>16.02</v>
      </c>
      <c r="I719" s="238"/>
      <c r="J719" s="233"/>
      <c r="K719" s="233"/>
      <c r="L719" s="239"/>
      <c r="M719" s="240"/>
      <c r="N719" s="241"/>
      <c r="O719" s="241"/>
      <c r="P719" s="241"/>
      <c r="Q719" s="241"/>
      <c r="R719" s="241"/>
      <c r="S719" s="241"/>
      <c r="T719" s="242"/>
      <c r="AT719" s="243" t="s">
        <v>155</v>
      </c>
      <c r="AU719" s="243" t="s">
        <v>86</v>
      </c>
      <c r="AV719" s="11" t="s">
        <v>86</v>
      </c>
      <c r="AW719" s="11" t="s">
        <v>39</v>
      </c>
      <c r="AX719" s="11" t="s">
        <v>76</v>
      </c>
      <c r="AY719" s="243" t="s">
        <v>145</v>
      </c>
    </row>
    <row r="720" s="11" customFormat="1">
      <c r="B720" s="232"/>
      <c r="C720" s="233"/>
      <c r="D720" s="234" t="s">
        <v>155</v>
      </c>
      <c r="E720" s="235" t="s">
        <v>21</v>
      </c>
      <c r="F720" s="236" t="s">
        <v>951</v>
      </c>
      <c r="G720" s="233"/>
      <c r="H720" s="237">
        <v>60.600000000000001</v>
      </c>
      <c r="I720" s="238"/>
      <c r="J720" s="233"/>
      <c r="K720" s="233"/>
      <c r="L720" s="239"/>
      <c r="M720" s="240"/>
      <c r="N720" s="241"/>
      <c r="O720" s="241"/>
      <c r="P720" s="241"/>
      <c r="Q720" s="241"/>
      <c r="R720" s="241"/>
      <c r="S720" s="241"/>
      <c r="T720" s="242"/>
      <c r="AT720" s="243" t="s">
        <v>155</v>
      </c>
      <c r="AU720" s="243" t="s">
        <v>86</v>
      </c>
      <c r="AV720" s="11" t="s">
        <v>86</v>
      </c>
      <c r="AW720" s="11" t="s">
        <v>39</v>
      </c>
      <c r="AX720" s="11" t="s">
        <v>76</v>
      </c>
      <c r="AY720" s="243" t="s">
        <v>145</v>
      </c>
    </row>
    <row r="721" s="11" customFormat="1">
      <c r="B721" s="232"/>
      <c r="C721" s="233"/>
      <c r="D721" s="234" t="s">
        <v>155</v>
      </c>
      <c r="E721" s="235" t="s">
        <v>21</v>
      </c>
      <c r="F721" s="236" t="s">
        <v>219</v>
      </c>
      <c r="G721" s="233"/>
      <c r="H721" s="237">
        <v>93.599999999999994</v>
      </c>
      <c r="I721" s="238"/>
      <c r="J721" s="233"/>
      <c r="K721" s="233"/>
      <c r="L721" s="239"/>
      <c r="M721" s="240"/>
      <c r="N721" s="241"/>
      <c r="O721" s="241"/>
      <c r="P721" s="241"/>
      <c r="Q721" s="241"/>
      <c r="R721" s="241"/>
      <c r="S721" s="241"/>
      <c r="T721" s="242"/>
      <c r="AT721" s="243" t="s">
        <v>155</v>
      </c>
      <c r="AU721" s="243" t="s">
        <v>86</v>
      </c>
      <c r="AV721" s="11" t="s">
        <v>86</v>
      </c>
      <c r="AW721" s="11" t="s">
        <v>39</v>
      </c>
      <c r="AX721" s="11" t="s">
        <v>76</v>
      </c>
      <c r="AY721" s="243" t="s">
        <v>145</v>
      </c>
    </row>
    <row r="722" s="12" customFormat="1">
      <c r="B722" s="244"/>
      <c r="C722" s="245"/>
      <c r="D722" s="234" t="s">
        <v>155</v>
      </c>
      <c r="E722" s="246" t="s">
        <v>21</v>
      </c>
      <c r="F722" s="247" t="s">
        <v>157</v>
      </c>
      <c r="G722" s="245"/>
      <c r="H722" s="248">
        <v>435.94799999999998</v>
      </c>
      <c r="I722" s="249"/>
      <c r="J722" s="245"/>
      <c r="K722" s="245"/>
      <c r="L722" s="250"/>
      <c r="M722" s="251"/>
      <c r="N722" s="252"/>
      <c r="O722" s="252"/>
      <c r="P722" s="252"/>
      <c r="Q722" s="252"/>
      <c r="R722" s="252"/>
      <c r="S722" s="252"/>
      <c r="T722" s="253"/>
      <c r="AT722" s="254" t="s">
        <v>155</v>
      </c>
      <c r="AU722" s="254" t="s">
        <v>86</v>
      </c>
      <c r="AV722" s="12" t="s">
        <v>153</v>
      </c>
      <c r="AW722" s="12" t="s">
        <v>39</v>
      </c>
      <c r="AX722" s="12" t="s">
        <v>84</v>
      </c>
      <c r="AY722" s="254" t="s">
        <v>145</v>
      </c>
    </row>
    <row r="723" s="10" customFormat="1" ht="37.44" customHeight="1">
      <c r="B723" s="204"/>
      <c r="C723" s="205"/>
      <c r="D723" s="206" t="s">
        <v>75</v>
      </c>
      <c r="E723" s="207" t="s">
        <v>952</v>
      </c>
      <c r="F723" s="207" t="s">
        <v>953</v>
      </c>
      <c r="G723" s="205"/>
      <c r="H723" s="205"/>
      <c r="I723" s="208"/>
      <c r="J723" s="209">
        <f>BK723</f>
        <v>0</v>
      </c>
      <c r="K723" s="205"/>
      <c r="L723" s="210"/>
      <c r="M723" s="211"/>
      <c r="N723" s="212"/>
      <c r="O723" s="212"/>
      <c r="P723" s="213">
        <f>P724</f>
        <v>0</v>
      </c>
      <c r="Q723" s="212"/>
      <c r="R723" s="213">
        <f>R724</f>
        <v>0</v>
      </c>
      <c r="S723" s="212"/>
      <c r="T723" s="214">
        <f>T724</f>
        <v>0</v>
      </c>
      <c r="AR723" s="215" t="s">
        <v>153</v>
      </c>
      <c r="AT723" s="216" t="s">
        <v>75</v>
      </c>
      <c r="AU723" s="216" t="s">
        <v>76</v>
      </c>
      <c r="AY723" s="215" t="s">
        <v>145</v>
      </c>
      <c r="BK723" s="217">
        <f>BK724</f>
        <v>0</v>
      </c>
    </row>
    <row r="724" s="1" customFormat="1" ht="16.5" customHeight="1">
      <c r="B724" s="45"/>
      <c r="C724" s="220" t="s">
        <v>954</v>
      </c>
      <c r="D724" s="220" t="s">
        <v>148</v>
      </c>
      <c r="E724" s="221" t="s">
        <v>955</v>
      </c>
      <c r="F724" s="222" t="s">
        <v>956</v>
      </c>
      <c r="G724" s="223" t="s">
        <v>957</v>
      </c>
      <c r="H724" s="224">
        <v>20</v>
      </c>
      <c r="I724" s="225"/>
      <c r="J724" s="226">
        <f>ROUND(I724*H724,2)</f>
        <v>0</v>
      </c>
      <c r="K724" s="222" t="s">
        <v>21</v>
      </c>
      <c r="L724" s="71"/>
      <c r="M724" s="227" t="s">
        <v>21</v>
      </c>
      <c r="N724" s="277" t="s">
        <v>47</v>
      </c>
      <c r="O724" s="278"/>
      <c r="P724" s="279">
        <f>O724*H724</f>
        <v>0</v>
      </c>
      <c r="Q724" s="279">
        <v>0</v>
      </c>
      <c r="R724" s="279">
        <f>Q724*H724</f>
        <v>0</v>
      </c>
      <c r="S724" s="279">
        <v>0</v>
      </c>
      <c r="T724" s="280">
        <f>S724*H724</f>
        <v>0</v>
      </c>
      <c r="AR724" s="23" t="s">
        <v>958</v>
      </c>
      <c r="AT724" s="23" t="s">
        <v>148</v>
      </c>
      <c r="AU724" s="23" t="s">
        <v>84</v>
      </c>
      <c r="AY724" s="23" t="s">
        <v>145</v>
      </c>
      <c r="BE724" s="231">
        <f>IF(N724="základní",J724,0)</f>
        <v>0</v>
      </c>
      <c r="BF724" s="231">
        <f>IF(N724="snížená",J724,0)</f>
        <v>0</v>
      </c>
      <c r="BG724" s="231">
        <f>IF(N724="zákl. přenesená",J724,0)</f>
        <v>0</v>
      </c>
      <c r="BH724" s="231">
        <f>IF(N724="sníž. přenesená",J724,0)</f>
        <v>0</v>
      </c>
      <c r="BI724" s="231">
        <f>IF(N724="nulová",J724,0)</f>
        <v>0</v>
      </c>
      <c r="BJ724" s="23" t="s">
        <v>84</v>
      </c>
      <c r="BK724" s="231">
        <f>ROUND(I724*H724,2)</f>
        <v>0</v>
      </c>
      <c r="BL724" s="23" t="s">
        <v>958</v>
      </c>
      <c r="BM724" s="23" t="s">
        <v>959</v>
      </c>
    </row>
    <row r="725" s="1" customFormat="1" ht="6.96" customHeight="1">
      <c r="B725" s="66"/>
      <c r="C725" s="67"/>
      <c r="D725" s="67"/>
      <c r="E725" s="67"/>
      <c r="F725" s="67"/>
      <c r="G725" s="67"/>
      <c r="H725" s="67"/>
      <c r="I725" s="165"/>
      <c r="J725" s="67"/>
      <c r="K725" s="67"/>
      <c r="L725" s="71"/>
    </row>
  </sheetData>
  <sheetProtection sheet="1" autoFilter="0" formatColumns="0" formatRows="0" objects="1" scenarios="1" spinCount="100000" saltValue="Sgks1AmwZ+h9US++r8C6JCwOPBX9FPDQ8JGDZtTPMCM48chBPd7M5n9h8en1O/5JsftcXWlaB6ef1YfKF11s/g==" hashValue="AMU51GToY2/LYCAQVSdOMlMrHcvo/Bzokw++uFoXlGWi1TFfx9NXygarREiSqq24UKWw6EL4hlM/lF5bDnGCkw==" algorithmName="SHA-512" password="CC35"/>
  <autoFilter ref="C97:K724"/>
  <mergeCells count="10">
    <mergeCell ref="E7:H7"/>
    <mergeCell ref="E9:H9"/>
    <mergeCell ref="E24:H24"/>
    <mergeCell ref="E45:H45"/>
    <mergeCell ref="E47:H47"/>
    <mergeCell ref="J51:J52"/>
    <mergeCell ref="E88:H88"/>
    <mergeCell ref="E90:H90"/>
    <mergeCell ref="G1:H1"/>
    <mergeCell ref="L2:V2"/>
  </mergeCells>
  <hyperlinks>
    <hyperlink ref="F1:G1" location="C2" display="1) Krycí list soupisu"/>
    <hyperlink ref="G1:H1" location="C54" display="2) Rekapitulace"/>
    <hyperlink ref="J1" location="C9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94</v>
      </c>
      <c r="G1" s="138" t="s">
        <v>95</v>
      </c>
      <c r="H1" s="138"/>
      <c r="I1" s="139"/>
      <c r="J1" s="138" t="s">
        <v>96</v>
      </c>
      <c r="K1" s="137" t="s">
        <v>97</v>
      </c>
      <c r="L1" s="138" t="s">
        <v>98</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89</v>
      </c>
    </row>
    <row r="3" ht="6.96" customHeight="1">
      <c r="B3" s="24"/>
      <c r="C3" s="25"/>
      <c r="D3" s="25"/>
      <c r="E3" s="25"/>
      <c r="F3" s="25"/>
      <c r="G3" s="25"/>
      <c r="H3" s="25"/>
      <c r="I3" s="140"/>
      <c r="J3" s="25"/>
      <c r="K3" s="26"/>
      <c r="AT3" s="23" t="s">
        <v>86</v>
      </c>
    </row>
    <row r="4" ht="36.96" customHeight="1">
      <c r="B4" s="27"/>
      <c r="C4" s="28"/>
      <c r="D4" s="29" t="s">
        <v>99</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Výměna elektroinstalace a stavební úpravy MŠ Sokolovská, Odry</v>
      </c>
      <c r="F7" s="39"/>
      <c r="G7" s="39"/>
      <c r="H7" s="39"/>
      <c r="I7" s="141"/>
      <c r="J7" s="28"/>
      <c r="K7" s="30"/>
    </row>
    <row r="8" s="1" customFormat="1">
      <c r="B8" s="45"/>
      <c r="C8" s="46"/>
      <c r="D8" s="39" t="s">
        <v>100</v>
      </c>
      <c r="E8" s="46"/>
      <c r="F8" s="46"/>
      <c r="G8" s="46"/>
      <c r="H8" s="46"/>
      <c r="I8" s="143"/>
      <c r="J8" s="46"/>
      <c r="K8" s="50"/>
    </row>
    <row r="9" s="1" customFormat="1" ht="36.96" customHeight="1">
      <c r="B9" s="45"/>
      <c r="C9" s="46"/>
      <c r="D9" s="46"/>
      <c r="E9" s="144" t="s">
        <v>960</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25. 3. 2019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32</v>
      </c>
      <c r="K15" s="50"/>
    </row>
    <row r="16" s="1" customFormat="1" ht="6.96" customHeight="1">
      <c r="B16" s="45"/>
      <c r="C16" s="46"/>
      <c r="D16" s="46"/>
      <c r="E16" s="46"/>
      <c r="F16" s="46"/>
      <c r="G16" s="46"/>
      <c r="H16" s="46"/>
      <c r="I16" s="143"/>
      <c r="J16" s="46"/>
      <c r="K16" s="50"/>
    </row>
    <row r="17" s="1" customFormat="1" ht="14.4" customHeight="1">
      <c r="B17" s="45"/>
      <c r="C17" s="46"/>
      <c r="D17" s="39" t="s">
        <v>33</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35</v>
      </c>
      <c r="E20" s="46"/>
      <c r="F20" s="46"/>
      <c r="G20" s="46"/>
      <c r="H20" s="46"/>
      <c r="I20" s="145" t="s">
        <v>28</v>
      </c>
      <c r="J20" s="34" t="s">
        <v>36</v>
      </c>
      <c r="K20" s="50"/>
    </row>
    <row r="21" s="1" customFormat="1" ht="18" customHeight="1">
      <c r="B21" s="45"/>
      <c r="C21" s="46"/>
      <c r="D21" s="46"/>
      <c r="E21" s="34" t="s">
        <v>37</v>
      </c>
      <c r="F21" s="46"/>
      <c r="G21" s="46"/>
      <c r="H21" s="46"/>
      <c r="I21" s="145" t="s">
        <v>31</v>
      </c>
      <c r="J21" s="34" t="s">
        <v>38</v>
      </c>
      <c r="K21" s="50"/>
    </row>
    <row r="22" s="1" customFormat="1" ht="6.96" customHeight="1">
      <c r="B22" s="45"/>
      <c r="C22" s="46"/>
      <c r="D22" s="46"/>
      <c r="E22" s="46"/>
      <c r="F22" s="46"/>
      <c r="G22" s="46"/>
      <c r="H22" s="46"/>
      <c r="I22" s="143"/>
      <c r="J22" s="46"/>
      <c r="K22" s="50"/>
    </row>
    <row r="23" s="1" customFormat="1" ht="14.4" customHeight="1">
      <c r="B23" s="45"/>
      <c r="C23" s="46"/>
      <c r="D23" s="39" t="s">
        <v>40</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42</v>
      </c>
      <c r="E27" s="46"/>
      <c r="F27" s="46"/>
      <c r="G27" s="46"/>
      <c r="H27" s="46"/>
      <c r="I27" s="143"/>
      <c r="J27" s="154">
        <f>ROUND(J78,2)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44</v>
      </c>
      <c r="G29" s="46"/>
      <c r="H29" s="46"/>
      <c r="I29" s="155" t="s">
        <v>43</v>
      </c>
      <c r="J29" s="51" t="s">
        <v>45</v>
      </c>
      <c r="K29" s="50"/>
    </row>
    <row r="30" s="1" customFormat="1" ht="14.4" customHeight="1">
      <c r="B30" s="45"/>
      <c r="C30" s="46"/>
      <c r="D30" s="54" t="s">
        <v>46</v>
      </c>
      <c r="E30" s="54" t="s">
        <v>47</v>
      </c>
      <c r="F30" s="156">
        <f>ROUND(SUM(BE78:BE82), 2)</f>
        <v>0</v>
      </c>
      <c r="G30" s="46"/>
      <c r="H30" s="46"/>
      <c r="I30" s="157">
        <v>0.20999999999999999</v>
      </c>
      <c r="J30" s="156">
        <f>ROUND(ROUND((SUM(BE78:BE82)), 2)*I30, 2)</f>
        <v>0</v>
      </c>
      <c r="K30" s="50"/>
    </row>
    <row r="31" s="1" customFormat="1" ht="14.4" customHeight="1">
      <c r="B31" s="45"/>
      <c r="C31" s="46"/>
      <c r="D31" s="46"/>
      <c r="E31" s="54" t="s">
        <v>48</v>
      </c>
      <c r="F31" s="156">
        <f>ROUND(SUM(BF78:BF82), 2)</f>
        <v>0</v>
      </c>
      <c r="G31" s="46"/>
      <c r="H31" s="46"/>
      <c r="I31" s="157">
        <v>0.14999999999999999</v>
      </c>
      <c r="J31" s="156">
        <f>ROUND(ROUND((SUM(BF78:BF82)), 2)*I31, 2)</f>
        <v>0</v>
      </c>
      <c r="K31" s="50"/>
    </row>
    <row r="32" hidden="1" s="1" customFormat="1" ht="14.4" customHeight="1">
      <c r="B32" s="45"/>
      <c r="C32" s="46"/>
      <c r="D32" s="46"/>
      <c r="E32" s="54" t="s">
        <v>49</v>
      </c>
      <c r="F32" s="156">
        <f>ROUND(SUM(BG78:BG82), 2)</f>
        <v>0</v>
      </c>
      <c r="G32" s="46"/>
      <c r="H32" s="46"/>
      <c r="I32" s="157">
        <v>0.20999999999999999</v>
      </c>
      <c r="J32" s="156">
        <v>0</v>
      </c>
      <c r="K32" s="50"/>
    </row>
    <row r="33" hidden="1" s="1" customFormat="1" ht="14.4" customHeight="1">
      <c r="B33" s="45"/>
      <c r="C33" s="46"/>
      <c r="D33" s="46"/>
      <c r="E33" s="54" t="s">
        <v>50</v>
      </c>
      <c r="F33" s="156">
        <f>ROUND(SUM(BH78:BH82), 2)</f>
        <v>0</v>
      </c>
      <c r="G33" s="46"/>
      <c r="H33" s="46"/>
      <c r="I33" s="157">
        <v>0.14999999999999999</v>
      </c>
      <c r="J33" s="156">
        <v>0</v>
      </c>
      <c r="K33" s="50"/>
    </row>
    <row r="34" hidden="1" s="1" customFormat="1" ht="14.4" customHeight="1">
      <c r="B34" s="45"/>
      <c r="C34" s="46"/>
      <c r="D34" s="46"/>
      <c r="E34" s="54" t="s">
        <v>51</v>
      </c>
      <c r="F34" s="156">
        <f>ROUND(SUM(BI78:BI82),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52</v>
      </c>
      <c r="E36" s="97"/>
      <c r="F36" s="97"/>
      <c r="G36" s="160" t="s">
        <v>53</v>
      </c>
      <c r="H36" s="161" t="s">
        <v>54</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102</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Výměna elektroinstalace a stavební úpravy MŠ Sokolovská, Odry</v>
      </c>
      <c r="F45" s="39"/>
      <c r="G45" s="39"/>
      <c r="H45" s="39"/>
      <c r="I45" s="143"/>
      <c r="J45" s="46"/>
      <c r="K45" s="50"/>
    </row>
    <row r="46" s="1" customFormat="1" ht="14.4" customHeight="1">
      <c r="B46" s="45"/>
      <c r="C46" s="39" t="s">
        <v>100</v>
      </c>
      <c r="D46" s="46"/>
      <c r="E46" s="46"/>
      <c r="F46" s="46"/>
      <c r="G46" s="46"/>
      <c r="H46" s="46"/>
      <c r="I46" s="143"/>
      <c r="J46" s="46"/>
      <c r="K46" s="50"/>
    </row>
    <row r="47" s="1" customFormat="1" ht="17.25" customHeight="1">
      <c r="B47" s="45"/>
      <c r="C47" s="46"/>
      <c r="D47" s="46"/>
      <c r="E47" s="144" t="str">
        <f>E9</f>
        <v>02 - Elektroinstalace</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Sokolovská </v>
      </c>
      <c r="G49" s="46"/>
      <c r="H49" s="46"/>
      <c r="I49" s="145" t="s">
        <v>25</v>
      </c>
      <c r="J49" s="146" t="str">
        <f>IF(J12="","",J12)</f>
        <v>25. 3. 2019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Město Odry</v>
      </c>
      <c r="G51" s="46"/>
      <c r="H51" s="46"/>
      <c r="I51" s="145" t="s">
        <v>35</v>
      </c>
      <c r="J51" s="43" t="str">
        <f>E21</f>
        <v>BYVAST pro s.r.o.</v>
      </c>
      <c r="K51" s="50"/>
    </row>
    <row r="52" s="1" customFormat="1" ht="14.4" customHeight="1">
      <c r="B52" s="45"/>
      <c r="C52" s="39" t="s">
        <v>33</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103</v>
      </c>
      <c r="D54" s="158"/>
      <c r="E54" s="158"/>
      <c r="F54" s="158"/>
      <c r="G54" s="158"/>
      <c r="H54" s="158"/>
      <c r="I54" s="172"/>
      <c r="J54" s="173" t="s">
        <v>104</v>
      </c>
      <c r="K54" s="174"/>
    </row>
    <row r="55" s="1" customFormat="1" ht="10.32" customHeight="1">
      <c r="B55" s="45"/>
      <c r="C55" s="46"/>
      <c r="D55" s="46"/>
      <c r="E55" s="46"/>
      <c r="F55" s="46"/>
      <c r="G55" s="46"/>
      <c r="H55" s="46"/>
      <c r="I55" s="143"/>
      <c r="J55" s="46"/>
      <c r="K55" s="50"/>
    </row>
    <row r="56" s="1" customFormat="1" ht="29.28" customHeight="1">
      <c r="B56" s="45"/>
      <c r="C56" s="175" t="s">
        <v>105</v>
      </c>
      <c r="D56" s="46"/>
      <c r="E56" s="46"/>
      <c r="F56" s="46"/>
      <c r="G56" s="46"/>
      <c r="H56" s="46"/>
      <c r="I56" s="143"/>
      <c r="J56" s="154">
        <f>J78</f>
        <v>0</v>
      </c>
      <c r="K56" s="50"/>
      <c r="AU56" s="23" t="s">
        <v>106</v>
      </c>
    </row>
    <row r="57" s="7" customFormat="1" ht="24.96" customHeight="1">
      <c r="B57" s="176"/>
      <c r="C57" s="177"/>
      <c r="D57" s="178" t="s">
        <v>961</v>
      </c>
      <c r="E57" s="179"/>
      <c r="F57" s="179"/>
      <c r="G57" s="179"/>
      <c r="H57" s="179"/>
      <c r="I57" s="180"/>
      <c r="J57" s="181">
        <f>J79</f>
        <v>0</v>
      </c>
      <c r="K57" s="182"/>
    </row>
    <row r="58" s="8" customFormat="1" ht="19.92" customHeight="1">
      <c r="B58" s="183"/>
      <c r="C58" s="184"/>
      <c r="D58" s="185" t="s">
        <v>962</v>
      </c>
      <c r="E58" s="186"/>
      <c r="F58" s="186"/>
      <c r="G58" s="186"/>
      <c r="H58" s="186"/>
      <c r="I58" s="187"/>
      <c r="J58" s="188">
        <f>J80</f>
        <v>0</v>
      </c>
      <c r="K58" s="189"/>
    </row>
    <row r="59" s="1" customFormat="1" ht="21.84" customHeight="1">
      <c r="B59" s="45"/>
      <c r="C59" s="46"/>
      <c r="D59" s="46"/>
      <c r="E59" s="46"/>
      <c r="F59" s="46"/>
      <c r="G59" s="46"/>
      <c r="H59" s="46"/>
      <c r="I59" s="143"/>
      <c r="J59" s="46"/>
      <c r="K59" s="50"/>
    </row>
    <row r="60" s="1" customFormat="1" ht="6.96" customHeight="1">
      <c r="B60" s="66"/>
      <c r="C60" s="67"/>
      <c r="D60" s="67"/>
      <c r="E60" s="67"/>
      <c r="F60" s="67"/>
      <c r="G60" s="67"/>
      <c r="H60" s="67"/>
      <c r="I60" s="165"/>
      <c r="J60" s="67"/>
      <c r="K60" s="68"/>
    </row>
    <row r="64" s="1" customFormat="1" ht="6.96" customHeight="1">
      <c r="B64" s="69"/>
      <c r="C64" s="70"/>
      <c r="D64" s="70"/>
      <c r="E64" s="70"/>
      <c r="F64" s="70"/>
      <c r="G64" s="70"/>
      <c r="H64" s="70"/>
      <c r="I64" s="168"/>
      <c r="J64" s="70"/>
      <c r="K64" s="70"/>
      <c r="L64" s="71"/>
    </row>
    <row r="65" s="1" customFormat="1" ht="36.96" customHeight="1">
      <c r="B65" s="45"/>
      <c r="C65" s="72" t="s">
        <v>129</v>
      </c>
      <c r="D65" s="73"/>
      <c r="E65" s="73"/>
      <c r="F65" s="73"/>
      <c r="G65" s="73"/>
      <c r="H65" s="73"/>
      <c r="I65" s="190"/>
      <c r="J65" s="73"/>
      <c r="K65" s="73"/>
      <c r="L65" s="71"/>
    </row>
    <row r="66" s="1" customFormat="1" ht="6.96" customHeight="1">
      <c r="B66" s="45"/>
      <c r="C66" s="73"/>
      <c r="D66" s="73"/>
      <c r="E66" s="73"/>
      <c r="F66" s="73"/>
      <c r="G66" s="73"/>
      <c r="H66" s="73"/>
      <c r="I66" s="190"/>
      <c r="J66" s="73"/>
      <c r="K66" s="73"/>
      <c r="L66" s="71"/>
    </row>
    <row r="67" s="1" customFormat="1" ht="14.4" customHeight="1">
      <c r="B67" s="45"/>
      <c r="C67" s="75" t="s">
        <v>18</v>
      </c>
      <c r="D67" s="73"/>
      <c r="E67" s="73"/>
      <c r="F67" s="73"/>
      <c r="G67" s="73"/>
      <c r="H67" s="73"/>
      <c r="I67" s="190"/>
      <c r="J67" s="73"/>
      <c r="K67" s="73"/>
      <c r="L67" s="71"/>
    </row>
    <row r="68" s="1" customFormat="1" ht="16.5" customHeight="1">
      <c r="B68" s="45"/>
      <c r="C68" s="73"/>
      <c r="D68" s="73"/>
      <c r="E68" s="191" t="str">
        <f>E7</f>
        <v>Výměna elektroinstalace a stavební úpravy MŠ Sokolovská, Odry</v>
      </c>
      <c r="F68" s="75"/>
      <c r="G68" s="75"/>
      <c r="H68" s="75"/>
      <c r="I68" s="190"/>
      <c r="J68" s="73"/>
      <c r="K68" s="73"/>
      <c r="L68" s="71"/>
    </row>
    <row r="69" s="1" customFormat="1" ht="14.4" customHeight="1">
      <c r="B69" s="45"/>
      <c r="C69" s="75" t="s">
        <v>100</v>
      </c>
      <c r="D69" s="73"/>
      <c r="E69" s="73"/>
      <c r="F69" s="73"/>
      <c r="G69" s="73"/>
      <c r="H69" s="73"/>
      <c r="I69" s="190"/>
      <c r="J69" s="73"/>
      <c r="K69" s="73"/>
      <c r="L69" s="71"/>
    </row>
    <row r="70" s="1" customFormat="1" ht="17.25" customHeight="1">
      <c r="B70" s="45"/>
      <c r="C70" s="73"/>
      <c r="D70" s="73"/>
      <c r="E70" s="81" t="str">
        <f>E9</f>
        <v>02 - Elektroinstalace</v>
      </c>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8" customHeight="1">
      <c r="B72" s="45"/>
      <c r="C72" s="75" t="s">
        <v>23</v>
      </c>
      <c r="D72" s="73"/>
      <c r="E72" s="73"/>
      <c r="F72" s="192" t="str">
        <f>F12</f>
        <v xml:space="preserve">Sokolovská </v>
      </c>
      <c r="G72" s="73"/>
      <c r="H72" s="73"/>
      <c r="I72" s="193" t="s">
        <v>25</v>
      </c>
      <c r="J72" s="84" t="str">
        <f>IF(J12="","",J12)</f>
        <v>25. 3. 2019</v>
      </c>
      <c r="K72" s="73"/>
      <c r="L72" s="71"/>
    </row>
    <row r="73" s="1" customFormat="1" ht="6.96" customHeight="1">
      <c r="B73" s="45"/>
      <c r="C73" s="73"/>
      <c r="D73" s="73"/>
      <c r="E73" s="73"/>
      <c r="F73" s="73"/>
      <c r="G73" s="73"/>
      <c r="H73" s="73"/>
      <c r="I73" s="190"/>
      <c r="J73" s="73"/>
      <c r="K73" s="73"/>
      <c r="L73" s="71"/>
    </row>
    <row r="74" s="1" customFormat="1">
      <c r="B74" s="45"/>
      <c r="C74" s="75" t="s">
        <v>27</v>
      </c>
      <c r="D74" s="73"/>
      <c r="E74" s="73"/>
      <c r="F74" s="192" t="str">
        <f>E15</f>
        <v>Město Odry</v>
      </c>
      <c r="G74" s="73"/>
      <c r="H74" s="73"/>
      <c r="I74" s="193" t="s">
        <v>35</v>
      </c>
      <c r="J74" s="192" t="str">
        <f>E21</f>
        <v>BYVAST pro s.r.o.</v>
      </c>
      <c r="K74" s="73"/>
      <c r="L74" s="71"/>
    </row>
    <row r="75" s="1" customFormat="1" ht="14.4" customHeight="1">
      <c r="B75" s="45"/>
      <c r="C75" s="75" t="s">
        <v>33</v>
      </c>
      <c r="D75" s="73"/>
      <c r="E75" s="73"/>
      <c r="F75" s="192" t="str">
        <f>IF(E18="","",E18)</f>
        <v/>
      </c>
      <c r="G75" s="73"/>
      <c r="H75" s="73"/>
      <c r="I75" s="190"/>
      <c r="J75" s="73"/>
      <c r="K75" s="73"/>
      <c r="L75" s="71"/>
    </row>
    <row r="76" s="1" customFormat="1" ht="10.32" customHeight="1">
      <c r="B76" s="45"/>
      <c r="C76" s="73"/>
      <c r="D76" s="73"/>
      <c r="E76" s="73"/>
      <c r="F76" s="73"/>
      <c r="G76" s="73"/>
      <c r="H76" s="73"/>
      <c r="I76" s="190"/>
      <c r="J76" s="73"/>
      <c r="K76" s="73"/>
      <c r="L76" s="71"/>
    </row>
    <row r="77" s="9" customFormat="1" ht="29.28" customHeight="1">
      <c r="B77" s="194"/>
      <c r="C77" s="195" t="s">
        <v>130</v>
      </c>
      <c r="D77" s="196" t="s">
        <v>61</v>
      </c>
      <c r="E77" s="196" t="s">
        <v>57</v>
      </c>
      <c r="F77" s="196" t="s">
        <v>131</v>
      </c>
      <c r="G77" s="196" t="s">
        <v>132</v>
      </c>
      <c r="H77" s="196" t="s">
        <v>133</v>
      </c>
      <c r="I77" s="197" t="s">
        <v>134</v>
      </c>
      <c r="J77" s="196" t="s">
        <v>104</v>
      </c>
      <c r="K77" s="198" t="s">
        <v>135</v>
      </c>
      <c r="L77" s="199"/>
      <c r="M77" s="101" t="s">
        <v>136</v>
      </c>
      <c r="N77" s="102" t="s">
        <v>46</v>
      </c>
      <c r="O77" s="102" t="s">
        <v>137</v>
      </c>
      <c r="P77" s="102" t="s">
        <v>138</v>
      </c>
      <c r="Q77" s="102" t="s">
        <v>139</v>
      </c>
      <c r="R77" s="102" t="s">
        <v>140</v>
      </c>
      <c r="S77" s="102" t="s">
        <v>141</v>
      </c>
      <c r="T77" s="103" t="s">
        <v>142</v>
      </c>
    </row>
    <row r="78" s="1" customFormat="1" ht="29.28" customHeight="1">
      <c r="B78" s="45"/>
      <c r="C78" s="107" t="s">
        <v>105</v>
      </c>
      <c r="D78" s="73"/>
      <c r="E78" s="73"/>
      <c r="F78" s="73"/>
      <c r="G78" s="73"/>
      <c r="H78" s="73"/>
      <c r="I78" s="190"/>
      <c r="J78" s="200">
        <f>BK78</f>
        <v>0</v>
      </c>
      <c r="K78" s="73"/>
      <c r="L78" s="71"/>
      <c r="M78" s="104"/>
      <c r="N78" s="105"/>
      <c r="O78" s="105"/>
      <c r="P78" s="201">
        <f>P79</f>
        <v>0</v>
      </c>
      <c r="Q78" s="105"/>
      <c r="R78" s="201">
        <f>R79</f>
        <v>0</v>
      </c>
      <c r="S78" s="105"/>
      <c r="T78" s="202">
        <f>T79</f>
        <v>0</v>
      </c>
      <c r="AT78" s="23" t="s">
        <v>75</v>
      </c>
      <c r="AU78" s="23" t="s">
        <v>106</v>
      </c>
      <c r="BK78" s="203">
        <f>BK79</f>
        <v>0</v>
      </c>
    </row>
    <row r="79" s="10" customFormat="1" ht="37.44" customHeight="1">
      <c r="B79" s="204"/>
      <c r="C79" s="205"/>
      <c r="D79" s="206" t="s">
        <v>75</v>
      </c>
      <c r="E79" s="207" t="s">
        <v>263</v>
      </c>
      <c r="F79" s="207" t="s">
        <v>963</v>
      </c>
      <c r="G79" s="205"/>
      <c r="H79" s="205"/>
      <c r="I79" s="208"/>
      <c r="J79" s="209">
        <f>BK79</f>
        <v>0</v>
      </c>
      <c r="K79" s="205"/>
      <c r="L79" s="210"/>
      <c r="M79" s="211"/>
      <c r="N79" s="212"/>
      <c r="O79" s="212"/>
      <c r="P79" s="213">
        <f>P80</f>
        <v>0</v>
      </c>
      <c r="Q79" s="212"/>
      <c r="R79" s="213">
        <f>R80</f>
        <v>0</v>
      </c>
      <c r="S79" s="212"/>
      <c r="T79" s="214">
        <f>T80</f>
        <v>0</v>
      </c>
      <c r="AR79" s="215" t="s">
        <v>146</v>
      </c>
      <c r="AT79" s="216" t="s">
        <v>75</v>
      </c>
      <c r="AU79" s="216" t="s">
        <v>76</v>
      </c>
      <c r="AY79" s="215" t="s">
        <v>145</v>
      </c>
      <c r="BK79" s="217">
        <f>BK80</f>
        <v>0</v>
      </c>
    </row>
    <row r="80" s="10" customFormat="1" ht="19.92" customHeight="1">
      <c r="B80" s="204"/>
      <c r="C80" s="205"/>
      <c r="D80" s="206" t="s">
        <v>75</v>
      </c>
      <c r="E80" s="218" t="s">
        <v>964</v>
      </c>
      <c r="F80" s="218" t="s">
        <v>965</v>
      </c>
      <c r="G80" s="205"/>
      <c r="H80" s="205"/>
      <c r="I80" s="208"/>
      <c r="J80" s="219">
        <f>BK80</f>
        <v>0</v>
      </c>
      <c r="K80" s="205"/>
      <c r="L80" s="210"/>
      <c r="M80" s="211"/>
      <c r="N80" s="212"/>
      <c r="O80" s="212"/>
      <c r="P80" s="213">
        <f>SUM(P81:P82)</f>
        <v>0</v>
      </c>
      <c r="Q80" s="212"/>
      <c r="R80" s="213">
        <f>SUM(R81:R82)</f>
        <v>0</v>
      </c>
      <c r="S80" s="212"/>
      <c r="T80" s="214">
        <f>SUM(T81:T82)</f>
        <v>0</v>
      </c>
      <c r="AR80" s="215" t="s">
        <v>146</v>
      </c>
      <c r="AT80" s="216" t="s">
        <v>75</v>
      </c>
      <c r="AU80" s="216" t="s">
        <v>84</v>
      </c>
      <c r="AY80" s="215" t="s">
        <v>145</v>
      </c>
      <c r="BK80" s="217">
        <f>SUM(BK81:BK82)</f>
        <v>0</v>
      </c>
    </row>
    <row r="81" s="1" customFormat="1" ht="16.5" customHeight="1">
      <c r="B81" s="45"/>
      <c r="C81" s="220" t="s">
        <v>84</v>
      </c>
      <c r="D81" s="220" t="s">
        <v>148</v>
      </c>
      <c r="E81" s="221" t="s">
        <v>966</v>
      </c>
      <c r="F81" s="222" t="s">
        <v>967</v>
      </c>
      <c r="G81" s="223" t="s">
        <v>256</v>
      </c>
      <c r="H81" s="224">
        <v>1</v>
      </c>
      <c r="I81" s="225"/>
      <c r="J81" s="226">
        <f>ROUND(I81*H81,2)</f>
        <v>0</v>
      </c>
      <c r="K81" s="222" t="s">
        <v>21</v>
      </c>
      <c r="L81" s="71"/>
      <c r="M81" s="227" t="s">
        <v>21</v>
      </c>
      <c r="N81" s="228" t="s">
        <v>47</v>
      </c>
      <c r="O81" s="46"/>
      <c r="P81" s="229">
        <f>O81*H81</f>
        <v>0</v>
      </c>
      <c r="Q81" s="229">
        <v>0</v>
      </c>
      <c r="R81" s="229">
        <f>Q81*H81</f>
        <v>0</v>
      </c>
      <c r="S81" s="229">
        <v>0</v>
      </c>
      <c r="T81" s="230">
        <f>S81*H81</f>
        <v>0</v>
      </c>
      <c r="AR81" s="23" t="s">
        <v>532</v>
      </c>
      <c r="AT81" s="23" t="s">
        <v>148</v>
      </c>
      <c r="AU81" s="23" t="s">
        <v>86</v>
      </c>
      <c r="AY81" s="23" t="s">
        <v>145</v>
      </c>
      <c r="BE81" s="231">
        <f>IF(N81="základní",J81,0)</f>
        <v>0</v>
      </c>
      <c r="BF81" s="231">
        <f>IF(N81="snížená",J81,0)</f>
        <v>0</v>
      </c>
      <c r="BG81" s="231">
        <f>IF(N81="zákl. přenesená",J81,0)</f>
        <v>0</v>
      </c>
      <c r="BH81" s="231">
        <f>IF(N81="sníž. přenesená",J81,0)</f>
        <v>0</v>
      </c>
      <c r="BI81" s="231">
        <f>IF(N81="nulová",J81,0)</f>
        <v>0</v>
      </c>
      <c r="BJ81" s="23" t="s">
        <v>84</v>
      </c>
      <c r="BK81" s="231">
        <f>ROUND(I81*H81,2)</f>
        <v>0</v>
      </c>
      <c r="BL81" s="23" t="s">
        <v>532</v>
      </c>
      <c r="BM81" s="23" t="s">
        <v>968</v>
      </c>
    </row>
    <row r="82" s="1" customFormat="1" ht="16.5" customHeight="1">
      <c r="B82" s="45"/>
      <c r="C82" s="220" t="s">
        <v>86</v>
      </c>
      <c r="D82" s="220" t="s">
        <v>148</v>
      </c>
      <c r="E82" s="221" t="s">
        <v>969</v>
      </c>
      <c r="F82" s="222" t="s">
        <v>970</v>
      </c>
      <c r="G82" s="223" t="s">
        <v>256</v>
      </c>
      <c r="H82" s="224">
        <v>1</v>
      </c>
      <c r="I82" s="225"/>
      <c r="J82" s="226">
        <f>ROUND(I82*H82,2)</f>
        <v>0</v>
      </c>
      <c r="K82" s="222" t="s">
        <v>21</v>
      </c>
      <c r="L82" s="71"/>
      <c r="M82" s="227" t="s">
        <v>21</v>
      </c>
      <c r="N82" s="277" t="s">
        <v>47</v>
      </c>
      <c r="O82" s="278"/>
      <c r="P82" s="279">
        <f>O82*H82</f>
        <v>0</v>
      </c>
      <c r="Q82" s="279">
        <v>0</v>
      </c>
      <c r="R82" s="279">
        <f>Q82*H82</f>
        <v>0</v>
      </c>
      <c r="S82" s="279">
        <v>0</v>
      </c>
      <c r="T82" s="280">
        <f>S82*H82</f>
        <v>0</v>
      </c>
      <c r="AR82" s="23" t="s">
        <v>532</v>
      </c>
      <c r="AT82" s="23" t="s">
        <v>148</v>
      </c>
      <c r="AU82" s="23" t="s">
        <v>86</v>
      </c>
      <c r="AY82" s="23" t="s">
        <v>145</v>
      </c>
      <c r="BE82" s="231">
        <f>IF(N82="základní",J82,0)</f>
        <v>0</v>
      </c>
      <c r="BF82" s="231">
        <f>IF(N82="snížená",J82,0)</f>
        <v>0</v>
      </c>
      <c r="BG82" s="231">
        <f>IF(N82="zákl. přenesená",J82,0)</f>
        <v>0</v>
      </c>
      <c r="BH82" s="231">
        <f>IF(N82="sníž. přenesená",J82,0)</f>
        <v>0</v>
      </c>
      <c r="BI82" s="231">
        <f>IF(N82="nulová",J82,0)</f>
        <v>0</v>
      </c>
      <c r="BJ82" s="23" t="s">
        <v>84</v>
      </c>
      <c r="BK82" s="231">
        <f>ROUND(I82*H82,2)</f>
        <v>0</v>
      </c>
      <c r="BL82" s="23" t="s">
        <v>532</v>
      </c>
      <c r="BM82" s="23" t="s">
        <v>971</v>
      </c>
    </row>
    <row r="83" s="1" customFormat="1" ht="6.96" customHeight="1">
      <c r="B83" s="66"/>
      <c r="C83" s="67"/>
      <c r="D83" s="67"/>
      <c r="E83" s="67"/>
      <c r="F83" s="67"/>
      <c r="G83" s="67"/>
      <c r="H83" s="67"/>
      <c r="I83" s="165"/>
      <c r="J83" s="67"/>
      <c r="K83" s="67"/>
      <c r="L83" s="71"/>
    </row>
  </sheetData>
  <sheetProtection sheet="1" autoFilter="0" formatColumns="0" formatRows="0" objects="1" scenarios="1" spinCount="100000" saltValue="ae39IZ+mrdt0nJp5P4+9su02bJsWmOsjI0L9gw7t4fRmL/B1YkVdL/AYv54tsY0ru1IPgerTR3RG7U9NXp7b3A==" hashValue="/8vABn6m9Mg8z0XHMDhe2bcmTM0P/bAGvG6PezQu87SKYcBKLP7XT9ynisYCnoU3l7y6sIEm0a9XN39XgJGHig==" algorithmName="SHA-512" password="CC35"/>
  <autoFilter ref="C77:K82"/>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94</v>
      </c>
      <c r="G1" s="138" t="s">
        <v>95</v>
      </c>
      <c r="H1" s="138"/>
      <c r="I1" s="139"/>
      <c r="J1" s="138" t="s">
        <v>96</v>
      </c>
      <c r="K1" s="137" t="s">
        <v>97</v>
      </c>
      <c r="L1" s="138" t="s">
        <v>98</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93</v>
      </c>
    </row>
    <row r="3" ht="6.96" customHeight="1">
      <c r="B3" s="24"/>
      <c r="C3" s="25"/>
      <c r="D3" s="25"/>
      <c r="E3" s="25"/>
      <c r="F3" s="25"/>
      <c r="G3" s="25"/>
      <c r="H3" s="25"/>
      <c r="I3" s="140"/>
      <c r="J3" s="25"/>
      <c r="K3" s="26"/>
      <c r="AT3" s="23" t="s">
        <v>86</v>
      </c>
    </row>
    <row r="4" ht="36.96" customHeight="1">
      <c r="B4" s="27"/>
      <c r="C4" s="28"/>
      <c r="D4" s="29" t="s">
        <v>99</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Výměna elektroinstalace a stavební úpravy MŠ Sokolovská, Odry</v>
      </c>
      <c r="F7" s="39"/>
      <c r="G7" s="39"/>
      <c r="H7" s="39"/>
      <c r="I7" s="141"/>
      <c r="J7" s="28"/>
      <c r="K7" s="30"/>
    </row>
    <row r="8" s="1" customFormat="1">
      <c r="B8" s="45"/>
      <c r="C8" s="46"/>
      <c r="D8" s="39" t="s">
        <v>100</v>
      </c>
      <c r="E8" s="46"/>
      <c r="F8" s="46"/>
      <c r="G8" s="46"/>
      <c r="H8" s="46"/>
      <c r="I8" s="143"/>
      <c r="J8" s="46"/>
      <c r="K8" s="50"/>
    </row>
    <row r="9" s="1" customFormat="1" ht="36.96" customHeight="1">
      <c r="B9" s="45"/>
      <c r="C9" s="46"/>
      <c r="D9" s="46"/>
      <c r="E9" s="144" t="s">
        <v>972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25. 3. 2019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32</v>
      </c>
      <c r="K15" s="50"/>
    </row>
    <row r="16" s="1" customFormat="1" ht="6.96" customHeight="1">
      <c r="B16" s="45"/>
      <c r="C16" s="46"/>
      <c r="D16" s="46"/>
      <c r="E16" s="46"/>
      <c r="F16" s="46"/>
      <c r="G16" s="46"/>
      <c r="H16" s="46"/>
      <c r="I16" s="143"/>
      <c r="J16" s="46"/>
      <c r="K16" s="50"/>
    </row>
    <row r="17" s="1" customFormat="1" ht="14.4" customHeight="1">
      <c r="B17" s="45"/>
      <c r="C17" s="46"/>
      <c r="D17" s="39" t="s">
        <v>33</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35</v>
      </c>
      <c r="E20" s="46"/>
      <c r="F20" s="46"/>
      <c r="G20" s="46"/>
      <c r="H20" s="46"/>
      <c r="I20" s="145" t="s">
        <v>28</v>
      </c>
      <c r="J20" s="34" t="s">
        <v>36</v>
      </c>
      <c r="K20" s="50"/>
    </row>
    <row r="21" s="1" customFormat="1" ht="18" customHeight="1">
      <c r="B21" s="45"/>
      <c r="C21" s="46"/>
      <c r="D21" s="46"/>
      <c r="E21" s="34" t="s">
        <v>37</v>
      </c>
      <c r="F21" s="46"/>
      <c r="G21" s="46"/>
      <c r="H21" s="46"/>
      <c r="I21" s="145" t="s">
        <v>31</v>
      </c>
      <c r="J21" s="34" t="s">
        <v>38</v>
      </c>
      <c r="K21" s="50"/>
    </row>
    <row r="22" s="1" customFormat="1" ht="6.96" customHeight="1">
      <c r="B22" s="45"/>
      <c r="C22" s="46"/>
      <c r="D22" s="46"/>
      <c r="E22" s="46"/>
      <c r="F22" s="46"/>
      <c r="G22" s="46"/>
      <c r="H22" s="46"/>
      <c r="I22" s="143"/>
      <c r="J22" s="46"/>
      <c r="K22" s="50"/>
    </row>
    <row r="23" s="1" customFormat="1" ht="14.4" customHeight="1">
      <c r="B23" s="45"/>
      <c r="C23" s="46"/>
      <c r="D23" s="39" t="s">
        <v>40</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42</v>
      </c>
      <c r="E27" s="46"/>
      <c r="F27" s="46"/>
      <c r="G27" s="46"/>
      <c r="H27" s="46"/>
      <c r="I27" s="143"/>
      <c r="J27" s="154">
        <f>ROUND(J80,2)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44</v>
      </c>
      <c r="G29" s="46"/>
      <c r="H29" s="46"/>
      <c r="I29" s="155" t="s">
        <v>43</v>
      </c>
      <c r="J29" s="51" t="s">
        <v>45</v>
      </c>
      <c r="K29" s="50"/>
    </row>
    <row r="30" s="1" customFormat="1" ht="14.4" customHeight="1">
      <c r="B30" s="45"/>
      <c r="C30" s="46"/>
      <c r="D30" s="54" t="s">
        <v>46</v>
      </c>
      <c r="E30" s="54" t="s">
        <v>47</v>
      </c>
      <c r="F30" s="156">
        <f>ROUND(SUM(BE80:BE87), 2)</f>
        <v>0</v>
      </c>
      <c r="G30" s="46"/>
      <c r="H30" s="46"/>
      <c r="I30" s="157">
        <v>0.20999999999999999</v>
      </c>
      <c r="J30" s="156">
        <f>ROUND(ROUND((SUM(BE80:BE87)), 2)*I30, 2)</f>
        <v>0</v>
      </c>
      <c r="K30" s="50"/>
    </row>
    <row r="31" s="1" customFormat="1" ht="14.4" customHeight="1">
      <c r="B31" s="45"/>
      <c r="C31" s="46"/>
      <c r="D31" s="46"/>
      <c r="E31" s="54" t="s">
        <v>48</v>
      </c>
      <c r="F31" s="156">
        <f>ROUND(SUM(BF80:BF87), 2)</f>
        <v>0</v>
      </c>
      <c r="G31" s="46"/>
      <c r="H31" s="46"/>
      <c r="I31" s="157">
        <v>0.14999999999999999</v>
      </c>
      <c r="J31" s="156">
        <f>ROUND(ROUND((SUM(BF80:BF87)), 2)*I31, 2)</f>
        <v>0</v>
      </c>
      <c r="K31" s="50"/>
    </row>
    <row r="32" hidden="1" s="1" customFormat="1" ht="14.4" customHeight="1">
      <c r="B32" s="45"/>
      <c r="C32" s="46"/>
      <c r="D32" s="46"/>
      <c r="E32" s="54" t="s">
        <v>49</v>
      </c>
      <c r="F32" s="156">
        <f>ROUND(SUM(BG80:BG87), 2)</f>
        <v>0</v>
      </c>
      <c r="G32" s="46"/>
      <c r="H32" s="46"/>
      <c r="I32" s="157">
        <v>0.20999999999999999</v>
      </c>
      <c r="J32" s="156">
        <v>0</v>
      </c>
      <c r="K32" s="50"/>
    </row>
    <row r="33" hidden="1" s="1" customFormat="1" ht="14.4" customHeight="1">
      <c r="B33" s="45"/>
      <c r="C33" s="46"/>
      <c r="D33" s="46"/>
      <c r="E33" s="54" t="s">
        <v>50</v>
      </c>
      <c r="F33" s="156">
        <f>ROUND(SUM(BH80:BH87), 2)</f>
        <v>0</v>
      </c>
      <c r="G33" s="46"/>
      <c r="H33" s="46"/>
      <c r="I33" s="157">
        <v>0.14999999999999999</v>
      </c>
      <c r="J33" s="156">
        <v>0</v>
      </c>
      <c r="K33" s="50"/>
    </row>
    <row r="34" hidden="1" s="1" customFormat="1" ht="14.4" customHeight="1">
      <c r="B34" s="45"/>
      <c r="C34" s="46"/>
      <c r="D34" s="46"/>
      <c r="E34" s="54" t="s">
        <v>51</v>
      </c>
      <c r="F34" s="156">
        <f>ROUND(SUM(BI80:BI87),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52</v>
      </c>
      <c r="E36" s="97"/>
      <c r="F36" s="97"/>
      <c r="G36" s="160" t="s">
        <v>53</v>
      </c>
      <c r="H36" s="161" t="s">
        <v>54</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102</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Výměna elektroinstalace a stavební úpravy MŠ Sokolovská, Odry</v>
      </c>
      <c r="F45" s="39"/>
      <c r="G45" s="39"/>
      <c r="H45" s="39"/>
      <c r="I45" s="143"/>
      <c r="J45" s="46"/>
      <c r="K45" s="50"/>
    </row>
    <row r="46" s="1" customFormat="1" ht="14.4" customHeight="1">
      <c r="B46" s="45"/>
      <c r="C46" s="39" t="s">
        <v>100</v>
      </c>
      <c r="D46" s="46"/>
      <c r="E46" s="46"/>
      <c r="F46" s="46"/>
      <c r="G46" s="46"/>
      <c r="H46" s="46"/>
      <c r="I46" s="143"/>
      <c r="J46" s="46"/>
      <c r="K46" s="50"/>
    </row>
    <row r="47" s="1" customFormat="1" ht="17.25" customHeight="1">
      <c r="B47" s="45"/>
      <c r="C47" s="46"/>
      <c r="D47" s="46"/>
      <c r="E47" s="144" t="str">
        <f>E9</f>
        <v>03 - VRN</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Sokolovská </v>
      </c>
      <c r="G49" s="46"/>
      <c r="H49" s="46"/>
      <c r="I49" s="145" t="s">
        <v>25</v>
      </c>
      <c r="J49" s="146" t="str">
        <f>IF(J12="","",J12)</f>
        <v>25. 3. 2019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Město Odry</v>
      </c>
      <c r="G51" s="46"/>
      <c r="H51" s="46"/>
      <c r="I51" s="145" t="s">
        <v>35</v>
      </c>
      <c r="J51" s="43" t="str">
        <f>E21</f>
        <v>BYVAST pro s.r.o.</v>
      </c>
      <c r="K51" s="50"/>
    </row>
    <row r="52" s="1" customFormat="1" ht="14.4" customHeight="1">
      <c r="B52" s="45"/>
      <c r="C52" s="39" t="s">
        <v>33</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103</v>
      </c>
      <c r="D54" s="158"/>
      <c r="E54" s="158"/>
      <c r="F54" s="158"/>
      <c r="G54" s="158"/>
      <c r="H54" s="158"/>
      <c r="I54" s="172"/>
      <c r="J54" s="173" t="s">
        <v>104</v>
      </c>
      <c r="K54" s="174"/>
    </row>
    <row r="55" s="1" customFormat="1" ht="10.32" customHeight="1">
      <c r="B55" s="45"/>
      <c r="C55" s="46"/>
      <c r="D55" s="46"/>
      <c r="E55" s="46"/>
      <c r="F55" s="46"/>
      <c r="G55" s="46"/>
      <c r="H55" s="46"/>
      <c r="I55" s="143"/>
      <c r="J55" s="46"/>
      <c r="K55" s="50"/>
    </row>
    <row r="56" s="1" customFormat="1" ht="29.28" customHeight="1">
      <c r="B56" s="45"/>
      <c r="C56" s="175" t="s">
        <v>105</v>
      </c>
      <c r="D56" s="46"/>
      <c r="E56" s="46"/>
      <c r="F56" s="46"/>
      <c r="G56" s="46"/>
      <c r="H56" s="46"/>
      <c r="I56" s="143"/>
      <c r="J56" s="154">
        <f>J80</f>
        <v>0</v>
      </c>
      <c r="K56" s="50"/>
      <c r="AU56" s="23" t="s">
        <v>106</v>
      </c>
    </row>
    <row r="57" s="7" customFormat="1" ht="24.96" customHeight="1">
      <c r="B57" s="176"/>
      <c r="C57" s="177"/>
      <c r="D57" s="178" t="s">
        <v>973</v>
      </c>
      <c r="E57" s="179"/>
      <c r="F57" s="179"/>
      <c r="G57" s="179"/>
      <c r="H57" s="179"/>
      <c r="I57" s="180"/>
      <c r="J57" s="181">
        <f>J81</f>
        <v>0</v>
      </c>
      <c r="K57" s="182"/>
    </row>
    <row r="58" s="8" customFormat="1" ht="19.92" customHeight="1">
      <c r="B58" s="183"/>
      <c r="C58" s="184"/>
      <c r="D58" s="185" t="s">
        <v>974</v>
      </c>
      <c r="E58" s="186"/>
      <c r="F58" s="186"/>
      <c r="G58" s="186"/>
      <c r="H58" s="186"/>
      <c r="I58" s="187"/>
      <c r="J58" s="188">
        <f>J82</f>
        <v>0</v>
      </c>
      <c r="K58" s="189"/>
    </row>
    <row r="59" s="8" customFormat="1" ht="19.92" customHeight="1">
      <c r="B59" s="183"/>
      <c r="C59" s="184"/>
      <c r="D59" s="185" t="s">
        <v>975</v>
      </c>
      <c r="E59" s="186"/>
      <c r="F59" s="186"/>
      <c r="G59" s="186"/>
      <c r="H59" s="186"/>
      <c r="I59" s="187"/>
      <c r="J59" s="188">
        <f>J84</f>
        <v>0</v>
      </c>
      <c r="K59" s="189"/>
    </row>
    <row r="60" s="8" customFormat="1" ht="19.92" customHeight="1">
      <c r="B60" s="183"/>
      <c r="C60" s="184"/>
      <c r="D60" s="185" t="s">
        <v>976</v>
      </c>
      <c r="E60" s="186"/>
      <c r="F60" s="186"/>
      <c r="G60" s="186"/>
      <c r="H60" s="186"/>
      <c r="I60" s="187"/>
      <c r="J60" s="188">
        <f>J86</f>
        <v>0</v>
      </c>
      <c r="K60" s="189"/>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129</v>
      </c>
      <c r="D67" s="73"/>
      <c r="E67" s="73"/>
      <c r="F67" s="73"/>
      <c r="G67" s="73"/>
      <c r="H67" s="73"/>
      <c r="I67" s="190"/>
      <c r="J67" s="73"/>
      <c r="K67" s="73"/>
      <c r="L67" s="71"/>
    </row>
    <row r="68" s="1" customFormat="1" ht="6.96" customHeight="1">
      <c r="B68" s="45"/>
      <c r="C68" s="73"/>
      <c r="D68" s="73"/>
      <c r="E68" s="73"/>
      <c r="F68" s="73"/>
      <c r="G68" s="73"/>
      <c r="H68" s="73"/>
      <c r="I68" s="190"/>
      <c r="J68" s="73"/>
      <c r="K68" s="73"/>
      <c r="L68" s="71"/>
    </row>
    <row r="69" s="1" customFormat="1" ht="14.4" customHeight="1">
      <c r="B69" s="45"/>
      <c r="C69" s="75" t="s">
        <v>18</v>
      </c>
      <c r="D69" s="73"/>
      <c r="E69" s="73"/>
      <c r="F69" s="73"/>
      <c r="G69" s="73"/>
      <c r="H69" s="73"/>
      <c r="I69" s="190"/>
      <c r="J69" s="73"/>
      <c r="K69" s="73"/>
      <c r="L69" s="71"/>
    </row>
    <row r="70" s="1" customFormat="1" ht="16.5" customHeight="1">
      <c r="B70" s="45"/>
      <c r="C70" s="73"/>
      <c r="D70" s="73"/>
      <c r="E70" s="191" t="str">
        <f>E7</f>
        <v>Výměna elektroinstalace a stavební úpravy MŠ Sokolovská, Odry</v>
      </c>
      <c r="F70" s="75"/>
      <c r="G70" s="75"/>
      <c r="H70" s="75"/>
      <c r="I70" s="190"/>
      <c r="J70" s="73"/>
      <c r="K70" s="73"/>
      <c r="L70" s="71"/>
    </row>
    <row r="71" s="1" customFormat="1" ht="14.4" customHeight="1">
      <c r="B71" s="45"/>
      <c r="C71" s="75" t="s">
        <v>100</v>
      </c>
      <c r="D71" s="73"/>
      <c r="E71" s="73"/>
      <c r="F71" s="73"/>
      <c r="G71" s="73"/>
      <c r="H71" s="73"/>
      <c r="I71" s="190"/>
      <c r="J71" s="73"/>
      <c r="K71" s="73"/>
      <c r="L71" s="71"/>
    </row>
    <row r="72" s="1" customFormat="1" ht="17.25" customHeight="1">
      <c r="B72" s="45"/>
      <c r="C72" s="73"/>
      <c r="D72" s="73"/>
      <c r="E72" s="81" t="str">
        <f>E9</f>
        <v>03 - VRN</v>
      </c>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8" customHeight="1">
      <c r="B74" s="45"/>
      <c r="C74" s="75" t="s">
        <v>23</v>
      </c>
      <c r="D74" s="73"/>
      <c r="E74" s="73"/>
      <c r="F74" s="192" t="str">
        <f>F12</f>
        <v xml:space="preserve">Sokolovská </v>
      </c>
      <c r="G74" s="73"/>
      <c r="H74" s="73"/>
      <c r="I74" s="193" t="s">
        <v>25</v>
      </c>
      <c r="J74" s="84" t="str">
        <f>IF(J12="","",J12)</f>
        <v>25. 3. 2019</v>
      </c>
      <c r="K74" s="73"/>
      <c r="L74" s="71"/>
    </row>
    <row r="75" s="1" customFormat="1" ht="6.96" customHeight="1">
      <c r="B75" s="45"/>
      <c r="C75" s="73"/>
      <c r="D75" s="73"/>
      <c r="E75" s="73"/>
      <c r="F75" s="73"/>
      <c r="G75" s="73"/>
      <c r="H75" s="73"/>
      <c r="I75" s="190"/>
      <c r="J75" s="73"/>
      <c r="K75" s="73"/>
      <c r="L75" s="71"/>
    </row>
    <row r="76" s="1" customFormat="1">
      <c r="B76" s="45"/>
      <c r="C76" s="75" t="s">
        <v>27</v>
      </c>
      <c r="D76" s="73"/>
      <c r="E76" s="73"/>
      <c r="F76" s="192" t="str">
        <f>E15</f>
        <v>Město Odry</v>
      </c>
      <c r="G76" s="73"/>
      <c r="H76" s="73"/>
      <c r="I76" s="193" t="s">
        <v>35</v>
      </c>
      <c r="J76" s="192" t="str">
        <f>E21</f>
        <v>BYVAST pro s.r.o.</v>
      </c>
      <c r="K76" s="73"/>
      <c r="L76" s="71"/>
    </row>
    <row r="77" s="1" customFormat="1" ht="14.4" customHeight="1">
      <c r="B77" s="45"/>
      <c r="C77" s="75" t="s">
        <v>33</v>
      </c>
      <c r="D77" s="73"/>
      <c r="E77" s="73"/>
      <c r="F77" s="192" t="str">
        <f>IF(E18="","",E18)</f>
        <v/>
      </c>
      <c r="G77" s="73"/>
      <c r="H77" s="73"/>
      <c r="I77" s="190"/>
      <c r="J77" s="73"/>
      <c r="K77" s="73"/>
      <c r="L77" s="71"/>
    </row>
    <row r="78" s="1" customFormat="1" ht="10.32" customHeight="1">
      <c r="B78" s="45"/>
      <c r="C78" s="73"/>
      <c r="D78" s="73"/>
      <c r="E78" s="73"/>
      <c r="F78" s="73"/>
      <c r="G78" s="73"/>
      <c r="H78" s="73"/>
      <c r="I78" s="190"/>
      <c r="J78" s="73"/>
      <c r="K78" s="73"/>
      <c r="L78" s="71"/>
    </row>
    <row r="79" s="9" customFormat="1" ht="29.28" customHeight="1">
      <c r="B79" s="194"/>
      <c r="C79" s="195" t="s">
        <v>130</v>
      </c>
      <c r="D79" s="196" t="s">
        <v>61</v>
      </c>
      <c r="E79" s="196" t="s">
        <v>57</v>
      </c>
      <c r="F79" s="196" t="s">
        <v>131</v>
      </c>
      <c r="G79" s="196" t="s">
        <v>132</v>
      </c>
      <c r="H79" s="196" t="s">
        <v>133</v>
      </c>
      <c r="I79" s="197" t="s">
        <v>134</v>
      </c>
      <c r="J79" s="196" t="s">
        <v>104</v>
      </c>
      <c r="K79" s="198" t="s">
        <v>135</v>
      </c>
      <c r="L79" s="199"/>
      <c r="M79" s="101" t="s">
        <v>136</v>
      </c>
      <c r="N79" s="102" t="s">
        <v>46</v>
      </c>
      <c r="O79" s="102" t="s">
        <v>137</v>
      </c>
      <c r="P79" s="102" t="s">
        <v>138</v>
      </c>
      <c r="Q79" s="102" t="s">
        <v>139</v>
      </c>
      <c r="R79" s="102" t="s">
        <v>140</v>
      </c>
      <c r="S79" s="102" t="s">
        <v>141</v>
      </c>
      <c r="T79" s="103" t="s">
        <v>142</v>
      </c>
    </row>
    <row r="80" s="1" customFormat="1" ht="29.28" customHeight="1">
      <c r="B80" s="45"/>
      <c r="C80" s="107" t="s">
        <v>105</v>
      </c>
      <c r="D80" s="73"/>
      <c r="E80" s="73"/>
      <c r="F80" s="73"/>
      <c r="G80" s="73"/>
      <c r="H80" s="73"/>
      <c r="I80" s="190"/>
      <c r="J80" s="200">
        <f>BK80</f>
        <v>0</v>
      </c>
      <c r="K80" s="73"/>
      <c r="L80" s="71"/>
      <c r="M80" s="104"/>
      <c r="N80" s="105"/>
      <c r="O80" s="105"/>
      <c r="P80" s="201">
        <f>P81</f>
        <v>0</v>
      </c>
      <c r="Q80" s="105"/>
      <c r="R80" s="201">
        <f>R81</f>
        <v>0</v>
      </c>
      <c r="S80" s="105"/>
      <c r="T80" s="202">
        <f>T81</f>
        <v>0</v>
      </c>
      <c r="AT80" s="23" t="s">
        <v>75</v>
      </c>
      <c r="AU80" s="23" t="s">
        <v>106</v>
      </c>
      <c r="BK80" s="203">
        <f>BK81</f>
        <v>0</v>
      </c>
    </row>
    <row r="81" s="10" customFormat="1" ht="37.44" customHeight="1">
      <c r="B81" s="204"/>
      <c r="C81" s="205"/>
      <c r="D81" s="206" t="s">
        <v>75</v>
      </c>
      <c r="E81" s="207" t="s">
        <v>91</v>
      </c>
      <c r="F81" s="207" t="s">
        <v>977</v>
      </c>
      <c r="G81" s="205"/>
      <c r="H81" s="205"/>
      <c r="I81" s="208"/>
      <c r="J81" s="209">
        <f>BK81</f>
        <v>0</v>
      </c>
      <c r="K81" s="205"/>
      <c r="L81" s="210"/>
      <c r="M81" s="211"/>
      <c r="N81" s="212"/>
      <c r="O81" s="212"/>
      <c r="P81" s="213">
        <f>P82+P84+P86</f>
        <v>0</v>
      </c>
      <c r="Q81" s="212"/>
      <c r="R81" s="213">
        <f>R82+R84+R86</f>
        <v>0</v>
      </c>
      <c r="S81" s="212"/>
      <c r="T81" s="214">
        <f>T82+T84+T86</f>
        <v>0</v>
      </c>
      <c r="AR81" s="215" t="s">
        <v>177</v>
      </c>
      <c r="AT81" s="216" t="s">
        <v>75</v>
      </c>
      <c r="AU81" s="216" t="s">
        <v>76</v>
      </c>
      <c r="AY81" s="215" t="s">
        <v>145</v>
      </c>
      <c r="BK81" s="217">
        <f>BK82+BK84+BK86</f>
        <v>0</v>
      </c>
    </row>
    <row r="82" s="10" customFormat="1" ht="19.92" customHeight="1">
      <c r="B82" s="204"/>
      <c r="C82" s="205"/>
      <c r="D82" s="206" t="s">
        <v>75</v>
      </c>
      <c r="E82" s="218" t="s">
        <v>978</v>
      </c>
      <c r="F82" s="218" t="s">
        <v>979</v>
      </c>
      <c r="G82" s="205"/>
      <c r="H82" s="205"/>
      <c r="I82" s="208"/>
      <c r="J82" s="219">
        <f>BK82</f>
        <v>0</v>
      </c>
      <c r="K82" s="205"/>
      <c r="L82" s="210"/>
      <c r="M82" s="211"/>
      <c r="N82" s="212"/>
      <c r="O82" s="212"/>
      <c r="P82" s="213">
        <f>P83</f>
        <v>0</v>
      </c>
      <c r="Q82" s="212"/>
      <c r="R82" s="213">
        <f>R83</f>
        <v>0</v>
      </c>
      <c r="S82" s="212"/>
      <c r="T82" s="214">
        <f>T83</f>
        <v>0</v>
      </c>
      <c r="AR82" s="215" t="s">
        <v>177</v>
      </c>
      <c r="AT82" s="216" t="s">
        <v>75</v>
      </c>
      <c r="AU82" s="216" t="s">
        <v>84</v>
      </c>
      <c r="AY82" s="215" t="s">
        <v>145</v>
      </c>
      <c r="BK82" s="217">
        <f>BK83</f>
        <v>0</v>
      </c>
    </row>
    <row r="83" s="1" customFormat="1" ht="16.5" customHeight="1">
      <c r="B83" s="45"/>
      <c r="C83" s="220" t="s">
        <v>84</v>
      </c>
      <c r="D83" s="220" t="s">
        <v>148</v>
      </c>
      <c r="E83" s="221" t="s">
        <v>980</v>
      </c>
      <c r="F83" s="222" t="s">
        <v>981</v>
      </c>
      <c r="G83" s="223" t="s">
        <v>982</v>
      </c>
      <c r="H83" s="224">
        <v>1</v>
      </c>
      <c r="I83" s="225"/>
      <c r="J83" s="226">
        <f>ROUND(I83*H83,2)</f>
        <v>0</v>
      </c>
      <c r="K83" s="222" t="s">
        <v>152</v>
      </c>
      <c r="L83" s="71"/>
      <c r="M83" s="227" t="s">
        <v>21</v>
      </c>
      <c r="N83" s="228" t="s">
        <v>47</v>
      </c>
      <c r="O83" s="46"/>
      <c r="P83" s="229">
        <f>O83*H83</f>
        <v>0</v>
      </c>
      <c r="Q83" s="229">
        <v>0</v>
      </c>
      <c r="R83" s="229">
        <f>Q83*H83</f>
        <v>0</v>
      </c>
      <c r="S83" s="229">
        <v>0</v>
      </c>
      <c r="T83" s="230">
        <f>S83*H83</f>
        <v>0</v>
      </c>
      <c r="AR83" s="23" t="s">
        <v>983</v>
      </c>
      <c r="AT83" s="23" t="s">
        <v>148</v>
      </c>
      <c r="AU83" s="23" t="s">
        <v>86</v>
      </c>
      <c r="AY83" s="23" t="s">
        <v>145</v>
      </c>
      <c r="BE83" s="231">
        <f>IF(N83="základní",J83,0)</f>
        <v>0</v>
      </c>
      <c r="BF83" s="231">
        <f>IF(N83="snížená",J83,0)</f>
        <v>0</v>
      </c>
      <c r="BG83" s="231">
        <f>IF(N83="zákl. přenesená",J83,0)</f>
        <v>0</v>
      </c>
      <c r="BH83" s="231">
        <f>IF(N83="sníž. přenesená",J83,0)</f>
        <v>0</v>
      </c>
      <c r="BI83" s="231">
        <f>IF(N83="nulová",J83,0)</f>
        <v>0</v>
      </c>
      <c r="BJ83" s="23" t="s">
        <v>84</v>
      </c>
      <c r="BK83" s="231">
        <f>ROUND(I83*H83,2)</f>
        <v>0</v>
      </c>
      <c r="BL83" s="23" t="s">
        <v>983</v>
      </c>
      <c r="BM83" s="23" t="s">
        <v>984</v>
      </c>
    </row>
    <row r="84" s="10" customFormat="1" ht="29.88" customHeight="1">
      <c r="B84" s="204"/>
      <c r="C84" s="205"/>
      <c r="D84" s="206" t="s">
        <v>75</v>
      </c>
      <c r="E84" s="218" t="s">
        <v>985</v>
      </c>
      <c r="F84" s="218" t="s">
        <v>986</v>
      </c>
      <c r="G84" s="205"/>
      <c r="H84" s="205"/>
      <c r="I84" s="208"/>
      <c r="J84" s="219">
        <f>BK84</f>
        <v>0</v>
      </c>
      <c r="K84" s="205"/>
      <c r="L84" s="210"/>
      <c r="M84" s="211"/>
      <c r="N84" s="212"/>
      <c r="O84" s="212"/>
      <c r="P84" s="213">
        <f>P85</f>
        <v>0</v>
      </c>
      <c r="Q84" s="212"/>
      <c r="R84" s="213">
        <f>R85</f>
        <v>0</v>
      </c>
      <c r="S84" s="212"/>
      <c r="T84" s="214">
        <f>T85</f>
        <v>0</v>
      </c>
      <c r="AR84" s="215" t="s">
        <v>177</v>
      </c>
      <c r="AT84" s="216" t="s">
        <v>75</v>
      </c>
      <c r="AU84" s="216" t="s">
        <v>84</v>
      </c>
      <c r="AY84" s="215" t="s">
        <v>145</v>
      </c>
      <c r="BK84" s="217">
        <f>BK85</f>
        <v>0</v>
      </c>
    </row>
    <row r="85" s="1" customFormat="1" ht="16.5" customHeight="1">
      <c r="B85" s="45"/>
      <c r="C85" s="220" t="s">
        <v>86</v>
      </c>
      <c r="D85" s="220" t="s">
        <v>148</v>
      </c>
      <c r="E85" s="221" t="s">
        <v>987</v>
      </c>
      <c r="F85" s="222" t="s">
        <v>986</v>
      </c>
      <c r="G85" s="223" t="s">
        <v>982</v>
      </c>
      <c r="H85" s="224">
        <v>1</v>
      </c>
      <c r="I85" s="225"/>
      <c r="J85" s="226">
        <f>ROUND(I85*H85,2)</f>
        <v>0</v>
      </c>
      <c r="K85" s="222" t="s">
        <v>152</v>
      </c>
      <c r="L85" s="71"/>
      <c r="M85" s="227" t="s">
        <v>21</v>
      </c>
      <c r="N85" s="228" t="s">
        <v>47</v>
      </c>
      <c r="O85" s="46"/>
      <c r="P85" s="229">
        <f>O85*H85</f>
        <v>0</v>
      </c>
      <c r="Q85" s="229">
        <v>0</v>
      </c>
      <c r="R85" s="229">
        <f>Q85*H85</f>
        <v>0</v>
      </c>
      <c r="S85" s="229">
        <v>0</v>
      </c>
      <c r="T85" s="230">
        <f>S85*H85</f>
        <v>0</v>
      </c>
      <c r="AR85" s="23" t="s">
        <v>983</v>
      </c>
      <c r="AT85" s="23" t="s">
        <v>148</v>
      </c>
      <c r="AU85" s="23" t="s">
        <v>86</v>
      </c>
      <c r="AY85" s="23" t="s">
        <v>145</v>
      </c>
      <c r="BE85" s="231">
        <f>IF(N85="základní",J85,0)</f>
        <v>0</v>
      </c>
      <c r="BF85" s="231">
        <f>IF(N85="snížená",J85,0)</f>
        <v>0</v>
      </c>
      <c r="BG85" s="231">
        <f>IF(N85="zákl. přenesená",J85,0)</f>
        <v>0</v>
      </c>
      <c r="BH85" s="231">
        <f>IF(N85="sníž. přenesená",J85,0)</f>
        <v>0</v>
      </c>
      <c r="BI85" s="231">
        <f>IF(N85="nulová",J85,0)</f>
        <v>0</v>
      </c>
      <c r="BJ85" s="23" t="s">
        <v>84</v>
      </c>
      <c r="BK85" s="231">
        <f>ROUND(I85*H85,2)</f>
        <v>0</v>
      </c>
      <c r="BL85" s="23" t="s">
        <v>983</v>
      </c>
      <c r="BM85" s="23" t="s">
        <v>988</v>
      </c>
    </row>
    <row r="86" s="10" customFormat="1" ht="29.88" customHeight="1">
      <c r="B86" s="204"/>
      <c r="C86" s="205"/>
      <c r="D86" s="206" t="s">
        <v>75</v>
      </c>
      <c r="E86" s="218" t="s">
        <v>989</v>
      </c>
      <c r="F86" s="218" t="s">
        <v>990</v>
      </c>
      <c r="G86" s="205"/>
      <c r="H86" s="205"/>
      <c r="I86" s="208"/>
      <c r="J86" s="219">
        <f>BK86</f>
        <v>0</v>
      </c>
      <c r="K86" s="205"/>
      <c r="L86" s="210"/>
      <c r="M86" s="211"/>
      <c r="N86" s="212"/>
      <c r="O86" s="212"/>
      <c r="P86" s="213">
        <f>P87</f>
        <v>0</v>
      </c>
      <c r="Q86" s="212"/>
      <c r="R86" s="213">
        <f>R87</f>
        <v>0</v>
      </c>
      <c r="S86" s="212"/>
      <c r="T86" s="214">
        <f>T87</f>
        <v>0</v>
      </c>
      <c r="AR86" s="215" t="s">
        <v>177</v>
      </c>
      <c r="AT86" s="216" t="s">
        <v>75</v>
      </c>
      <c r="AU86" s="216" t="s">
        <v>84</v>
      </c>
      <c r="AY86" s="215" t="s">
        <v>145</v>
      </c>
      <c r="BK86" s="217">
        <f>BK87</f>
        <v>0</v>
      </c>
    </row>
    <row r="87" s="1" customFormat="1" ht="16.5" customHeight="1">
      <c r="B87" s="45"/>
      <c r="C87" s="220" t="s">
        <v>146</v>
      </c>
      <c r="D87" s="220" t="s">
        <v>148</v>
      </c>
      <c r="E87" s="221" t="s">
        <v>991</v>
      </c>
      <c r="F87" s="222" t="s">
        <v>992</v>
      </c>
      <c r="G87" s="223" t="s">
        <v>982</v>
      </c>
      <c r="H87" s="224">
        <v>1</v>
      </c>
      <c r="I87" s="225"/>
      <c r="J87" s="226">
        <f>ROUND(I87*H87,2)</f>
        <v>0</v>
      </c>
      <c r="K87" s="222" t="s">
        <v>152</v>
      </c>
      <c r="L87" s="71"/>
      <c r="M87" s="227" t="s">
        <v>21</v>
      </c>
      <c r="N87" s="277" t="s">
        <v>47</v>
      </c>
      <c r="O87" s="278"/>
      <c r="P87" s="279">
        <f>O87*H87</f>
        <v>0</v>
      </c>
      <c r="Q87" s="279">
        <v>0</v>
      </c>
      <c r="R87" s="279">
        <f>Q87*H87</f>
        <v>0</v>
      </c>
      <c r="S87" s="279">
        <v>0</v>
      </c>
      <c r="T87" s="280">
        <f>S87*H87</f>
        <v>0</v>
      </c>
      <c r="AR87" s="23" t="s">
        <v>983</v>
      </c>
      <c r="AT87" s="23" t="s">
        <v>148</v>
      </c>
      <c r="AU87" s="23" t="s">
        <v>86</v>
      </c>
      <c r="AY87" s="23" t="s">
        <v>145</v>
      </c>
      <c r="BE87" s="231">
        <f>IF(N87="základní",J87,0)</f>
        <v>0</v>
      </c>
      <c r="BF87" s="231">
        <f>IF(N87="snížená",J87,0)</f>
        <v>0</v>
      </c>
      <c r="BG87" s="231">
        <f>IF(N87="zákl. přenesená",J87,0)</f>
        <v>0</v>
      </c>
      <c r="BH87" s="231">
        <f>IF(N87="sníž. přenesená",J87,0)</f>
        <v>0</v>
      </c>
      <c r="BI87" s="231">
        <f>IF(N87="nulová",J87,0)</f>
        <v>0</v>
      </c>
      <c r="BJ87" s="23" t="s">
        <v>84</v>
      </c>
      <c r="BK87" s="231">
        <f>ROUND(I87*H87,2)</f>
        <v>0</v>
      </c>
      <c r="BL87" s="23" t="s">
        <v>983</v>
      </c>
      <c r="BM87" s="23" t="s">
        <v>993</v>
      </c>
    </row>
    <row r="88" s="1" customFormat="1" ht="6.96" customHeight="1">
      <c r="B88" s="66"/>
      <c r="C88" s="67"/>
      <c r="D88" s="67"/>
      <c r="E88" s="67"/>
      <c r="F88" s="67"/>
      <c r="G88" s="67"/>
      <c r="H88" s="67"/>
      <c r="I88" s="165"/>
      <c r="J88" s="67"/>
      <c r="K88" s="67"/>
      <c r="L88" s="71"/>
    </row>
  </sheetData>
  <sheetProtection sheet="1" autoFilter="0" formatColumns="0" formatRows="0" objects="1" scenarios="1" spinCount="100000" saltValue="VKgHtl0/OMK0T56LQ226xszmZ/1RBYz2JRbQsc+z6B0ppF0PkSeQiRuu4dHrVCdotQ2XTwPmhEKlLjK7TXd9Sg==" hashValue="XjS/mApJdbOszlogNe+gGp/5AusQ2rSmo7vDaR/lRCY8JKo6Hb9+AnbL0QUL8Ldws/tzBWysIiwnKHP5XeFKWg==" algorithmName="SHA-512" password="CC35"/>
  <autoFilter ref="C79:K87"/>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1" customWidth="1"/>
    <col min="2" max="2" width="1.664063" style="281" customWidth="1"/>
    <col min="3" max="4" width="5" style="281" customWidth="1"/>
    <col min="5" max="5" width="11.67" style="281" customWidth="1"/>
    <col min="6" max="6" width="9.17" style="281" customWidth="1"/>
    <col min="7" max="7" width="5" style="281" customWidth="1"/>
    <col min="8" max="8" width="77.83" style="281" customWidth="1"/>
    <col min="9" max="10" width="20" style="281" customWidth="1"/>
    <col min="11" max="11" width="1.664063" style="281" customWidth="1"/>
  </cols>
  <sheetData>
    <row r="1" ht="37.5" customHeight="1"/>
    <row r="2" ht="7.5" customHeight="1">
      <c r="B2" s="282"/>
      <c r="C2" s="283"/>
      <c r="D2" s="283"/>
      <c r="E2" s="283"/>
      <c r="F2" s="283"/>
      <c r="G2" s="283"/>
      <c r="H2" s="283"/>
      <c r="I2" s="283"/>
      <c r="J2" s="283"/>
      <c r="K2" s="284"/>
    </row>
    <row r="3" s="14" customFormat="1" ht="45" customHeight="1">
      <c r="B3" s="285"/>
      <c r="C3" s="286" t="s">
        <v>994</v>
      </c>
      <c r="D3" s="286"/>
      <c r="E3" s="286"/>
      <c r="F3" s="286"/>
      <c r="G3" s="286"/>
      <c r="H3" s="286"/>
      <c r="I3" s="286"/>
      <c r="J3" s="286"/>
      <c r="K3" s="287"/>
    </row>
    <row r="4" ht="25.5" customHeight="1">
      <c r="B4" s="288"/>
      <c r="C4" s="289" t="s">
        <v>995</v>
      </c>
      <c r="D4" s="289"/>
      <c r="E4" s="289"/>
      <c r="F4" s="289"/>
      <c r="G4" s="289"/>
      <c r="H4" s="289"/>
      <c r="I4" s="289"/>
      <c r="J4" s="289"/>
      <c r="K4" s="290"/>
    </row>
    <row r="5" ht="5.25" customHeight="1">
      <c r="B5" s="288"/>
      <c r="C5" s="291"/>
      <c r="D5" s="291"/>
      <c r="E5" s="291"/>
      <c r="F5" s="291"/>
      <c r="G5" s="291"/>
      <c r="H5" s="291"/>
      <c r="I5" s="291"/>
      <c r="J5" s="291"/>
      <c r="K5" s="290"/>
    </row>
    <row r="6" ht="15" customHeight="1">
      <c r="B6" s="288"/>
      <c r="C6" s="292" t="s">
        <v>996</v>
      </c>
      <c r="D6" s="292"/>
      <c r="E6" s="292"/>
      <c r="F6" s="292"/>
      <c r="G6" s="292"/>
      <c r="H6" s="292"/>
      <c r="I6" s="292"/>
      <c r="J6" s="292"/>
      <c r="K6" s="290"/>
    </row>
    <row r="7" ht="15" customHeight="1">
      <c r="B7" s="293"/>
      <c r="C7" s="292" t="s">
        <v>997</v>
      </c>
      <c r="D7" s="292"/>
      <c r="E7" s="292"/>
      <c r="F7" s="292"/>
      <c r="G7" s="292"/>
      <c r="H7" s="292"/>
      <c r="I7" s="292"/>
      <c r="J7" s="292"/>
      <c r="K7" s="290"/>
    </row>
    <row r="8" ht="12.75" customHeight="1">
      <c r="B8" s="293"/>
      <c r="C8" s="292"/>
      <c r="D8" s="292"/>
      <c r="E8" s="292"/>
      <c r="F8" s="292"/>
      <c r="G8" s="292"/>
      <c r="H8" s="292"/>
      <c r="I8" s="292"/>
      <c r="J8" s="292"/>
      <c r="K8" s="290"/>
    </row>
    <row r="9" ht="15" customHeight="1">
      <c r="B9" s="293"/>
      <c r="C9" s="292" t="s">
        <v>998</v>
      </c>
      <c r="D9" s="292"/>
      <c r="E9" s="292"/>
      <c r="F9" s="292"/>
      <c r="G9" s="292"/>
      <c r="H9" s="292"/>
      <c r="I9" s="292"/>
      <c r="J9" s="292"/>
      <c r="K9" s="290"/>
    </row>
    <row r="10" ht="15" customHeight="1">
      <c r="B10" s="293"/>
      <c r="C10" s="292"/>
      <c r="D10" s="292" t="s">
        <v>999</v>
      </c>
      <c r="E10" s="292"/>
      <c r="F10" s="292"/>
      <c r="G10" s="292"/>
      <c r="H10" s="292"/>
      <c r="I10" s="292"/>
      <c r="J10" s="292"/>
      <c r="K10" s="290"/>
    </row>
    <row r="11" ht="15" customHeight="1">
      <c r="B11" s="293"/>
      <c r="C11" s="294"/>
      <c r="D11" s="292" t="s">
        <v>1000</v>
      </c>
      <c r="E11" s="292"/>
      <c r="F11" s="292"/>
      <c r="G11" s="292"/>
      <c r="H11" s="292"/>
      <c r="I11" s="292"/>
      <c r="J11" s="292"/>
      <c r="K11" s="290"/>
    </row>
    <row r="12" ht="12.75" customHeight="1">
      <c r="B12" s="293"/>
      <c r="C12" s="294"/>
      <c r="D12" s="294"/>
      <c r="E12" s="294"/>
      <c r="F12" s="294"/>
      <c r="G12" s="294"/>
      <c r="H12" s="294"/>
      <c r="I12" s="294"/>
      <c r="J12" s="294"/>
      <c r="K12" s="290"/>
    </row>
    <row r="13" ht="15" customHeight="1">
      <c r="B13" s="293"/>
      <c r="C13" s="294"/>
      <c r="D13" s="292" t="s">
        <v>1001</v>
      </c>
      <c r="E13" s="292"/>
      <c r="F13" s="292"/>
      <c r="G13" s="292"/>
      <c r="H13" s="292"/>
      <c r="I13" s="292"/>
      <c r="J13" s="292"/>
      <c r="K13" s="290"/>
    </row>
    <row r="14" ht="15" customHeight="1">
      <c r="B14" s="293"/>
      <c r="C14" s="294"/>
      <c r="D14" s="292" t="s">
        <v>1002</v>
      </c>
      <c r="E14" s="292"/>
      <c r="F14" s="292"/>
      <c r="G14" s="292"/>
      <c r="H14" s="292"/>
      <c r="I14" s="292"/>
      <c r="J14" s="292"/>
      <c r="K14" s="290"/>
    </row>
    <row r="15" ht="15" customHeight="1">
      <c r="B15" s="293"/>
      <c r="C15" s="294"/>
      <c r="D15" s="292" t="s">
        <v>1003</v>
      </c>
      <c r="E15" s="292"/>
      <c r="F15" s="292"/>
      <c r="G15" s="292"/>
      <c r="H15" s="292"/>
      <c r="I15" s="292"/>
      <c r="J15" s="292"/>
      <c r="K15" s="290"/>
    </row>
    <row r="16" ht="15" customHeight="1">
      <c r="B16" s="293"/>
      <c r="C16" s="294"/>
      <c r="D16" s="294"/>
      <c r="E16" s="295" t="s">
        <v>83</v>
      </c>
      <c r="F16" s="292" t="s">
        <v>1004</v>
      </c>
      <c r="G16" s="292"/>
      <c r="H16" s="292"/>
      <c r="I16" s="292"/>
      <c r="J16" s="292"/>
      <c r="K16" s="290"/>
    </row>
    <row r="17" ht="15" customHeight="1">
      <c r="B17" s="293"/>
      <c r="C17" s="294"/>
      <c r="D17" s="294"/>
      <c r="E17" s="295" t="s">
        <v>1005</v>
      </c>
      <c r="F17" s="292" t="s">
        <v>1006</v>
      </c>
      <c r="G17" s="292"/>
      <c r="H17" s="292"/>
      <c r="I17" s="292"/>
      <c r="J17" s="292"/>
      <c r="K17" s="290"/>
    </row>
    <row r="18" ht="15" customHeight="1">
      <c r="B18" s="293"/>
      <c r="C18" s="294"/>
      <c r="D18" s="294"/>
      <c r="E18" s="295" t="s">
        <v>1007</v>
      </c>
      <c r="F18" s="292" t="s">
        <v>1008</v>
      </c>
      <c r="G18" s="292"/>
      <c r="H18" s="292"/>
      <c r="I18" s="292"/>
      <c r="J18" s="292"/>
      <c r="K18" s="290"/>
    </row>
    <row r="19" ht="15" customHeight="1">
      <c r="B19" s="293"/>
      <c r="C19" s="294"/>
      <c r="D19" s="294"/>
      <c r="E19" s="295" t="s">
        <v>92</v>
      </c>
      <c r="F19" s="292" t="s">
        <v>1009</v>
      </c>
      <c r="G19" s="292"/>
      <c r="H19" s="292"/>
      <c r="I19" s="292"/>
      <c r="J19" s="292"/>
      <c r="K19" s="290"/>
    </row>
    <row r="20" ht="15" customHeight="1">
      <c r="B20" s="293"/>
      <c r="C20" s="294"/>
      <c r="D20" s="294"/>
      <c r="E20" s="295" t="s">
        <v>1010</v>
      </c>
      <c r="F20" s="292" t="s">
        <v>1011</v>
      </c>
      <c r="G20" s="292"/>
      <c r="H20" s="292"/>
      <c r="I20" s="292"/>
      <c r="J20" s="292"/>
      <c r="K20" s="290"/>
    </row>
    <row r="21" ht="15" customHeight="1">
      <c r="B21" s="293"/>
      <c r="C21" s="294"/>
      <c r="D21" s="294"/>
      <c r="E21" s="295" t="s">
        <v>1012</v>
      </c>
      <c r="F21" s="292" t="s">
        <v>1013</v>
      </c>
      <c r="G21" s="292"/>
      <c r="H21" s="292"/>
      <c r="I21" s="292"/>
      <c r="J21" s="292"/>
      <c r="K21" s="290"/>
    </row>
    <row r="22" ht="12.75" customHeight="1">
      <c r="B22" s="293"/>
      <c r="C22" s="294"/>
      <c r="D22" s="294"/>
      <c r="E22" s="294"/>
      <c r="F22" s="294"/>
      <c r="G22" s="294"/>
      <c r="H22" s="294"/>
      <c r="I22" s="294"/>
      <c r="J22" s="294"/>
      <c r="K22" s="290"/>
    </row>
    <row r="23" ht="15" customHeight="1">
      <c r="B23" s="293"/>
      <c r="C23" s="292" t="s">
        <v>1014</v>
      </c>
      <c r="D23" s="292"/>
      <c r="E23" s="292"/>
      <c r="F23" s="292"/>
      <c r="G23" s="292"/>
      <c r="H23" s="292"/>
      <c r="I23" s="292"/>
      <c r="J23" s="292"/>
      <c r="K23" s="290"/>
    </row>
    <row r="24" ht="15" customHeight="1">
      <c r="B24" s="293"/>
      <c r="C24" s="292" t="s">
        <v>1015</v>
      </c>
      <c r="D24" s="292"/>
      <c r="E24" s="292"/>
      <c r="F24" s="292"/>
      <c r="G24" s="292"/>
      <c r="H24" s="292"/>
      <c r="I24" s="292"/>
      <c r="J24" s="292"/>
      <c r="K24" s="290"/>
    </row>
    <row r="25" ht="15" customHeight="1">
      <c r="B25" s="293"/>
      <c r="C25" s="292"/>
      <c r="D25" s="292" t="s">
        <v>1016</v>
      </c>
      <c r="E25" s="292"/>
      <c r="F25" s="292"/>
      <c r="G25" s="292"/>
      <c r="H25" s="292"/>
      <c r="I25" s="292"/>
      <c r="J25" s="292"/>
      <c r="K25" s="290"/>
    </row>
    <row r="26" ht="15" customHeight="1">
      <c r="B26" s="293"/>
      <c r="C26" s="294"/>
      <c r="D26" s="292" t="s">
        <v>1017</v>
      </c>
      <c r="E26" s="292"/>
      <c r="F26" s="292"/>
      <c r="G26" s="292"/>
      <c r="H26" s="292"/>
      <c r="I26" s="292"/>
      <c r="J26" s="292"/>
      <c r="K26" s="290"/>
    </row>
    <row r="27" ht="12.75" customHeight="1">
      <c r="B27" s="293"/>
      <c r="C27" s="294"/>
      <c r="D27" s="294"/>
      <c r="E27" s="294"/>
      <c r="F27" s="294"/>
      <c r="G27" s="294"/>
      <c r="H27" s="294"/>
      <c r="I27" s="294"/>
      <c r="J27" s="294"/>
      <c r="K27" s="290"/>
    </row>
    <row r="28" ht="15" customHeight="1">
      <c r="B28" s="293"/>
      <c r="C28" s="294"/>
      <c r="D28" s="292" t="s">
        <v>1018</v>
      </c>
      <c r="E28" s="292"/>
      <c r="F28" s="292"/>
      <c r="G28" s="292"/>
      <c r="H28" s="292"/>
      <c r="I28" s="292"/>
      <c r="J28" s="292"/>
      <c r="K28" s="290"/>
    </row>
    <row r="29" ht="15" customHeight="1">
      <c r="B29" s="293"/>
      <c r="C29" s="294"/>
      <c r="D29" s="292" t="s">
        <v>1019</v>
      </c>
      <c r="E29" s="292"/>
      <c r="F29" s="292"/>
      <c r="G29" s="292"/>
      <c r="H29" s="292"/>
      <c r="I29" s="292"/>
      <c r="J29" s="292"/>
      <c r="K29" s="290"/>
    </row>
    <row r="30" ht="12.75" customHeight="1">
      <c r="B30" s="293"/>
      <c r="C30" s="294"/>
      <c r="D30" s="294"/>
      <c r="E30" s="294"/>
      <c r="F30" s="294"/>
      <c r="G30" s="294"/>
      <c r="H30" s="294"/>
      <c r="I30" s="294"/>
      <c r="J30" s="294"/>
      <c r="K30" s="290"/>
    </row>
    <row r="31" ht="15" customHeight="1">
      <c r="B31" s="293"/>
      <c r="C31" s="294"/>
      <c r="D31" s="292" t="s">
        <v>1020</v>
      </c>
      <c r="E31" s="292"/>
      <c r="F31" s="292"/>
      <c r="G31" s="292"/>
      <c r="H31" s="292"/>
      <c r="I31" s="292"/>
      <c r="J31" s="292"/>
      <c r="K31" s="290"/>
    </row>
    <row r="32" ht="15" customHeight="1">
      <c r="B32" s="293"/>
      <c r="C32" s="294"/>
      <c r="D32" s="292" t="s">
        <v>1021</v>
      </c>
      <c r="E32" s="292"/>
      <c r="F32" s="292"/>
      <c r="G32" s="292"/>
      <c r="H32" s="292"/>
      <c r="I32" s="292"/>
      <c r="J32" s="292"/>
      <c r="K32" s="290"/>
    </row>
    <row r="33" ht="15" customHeight="1">
      <c r="B33" s="293"/>
      <c r="C33" s="294"/>
      <c r="D33" s="292" t="s">
        <v>1022</v>
      </c>
      <c r="E33" s="292"/>
      <c r="F33" s="292"/>
      <c r="G33" s="292"/>
      <c r="H33" s="292"/>
      <c r="I33" s="292"/>
      <c r="J33" s="292"/>
      <c r="K33" s="290"/>
    </row>
    <row r="34" ht="15" customHeight="1">
      <c r="B34" s="293"/>
      <c r="C34" s="294"/>
      <c r="D34" s="292"/>
      <c r="E34" s="296" t="s">
        <v>130</v>
      </c>
      <c r="F34" s="292"/>
      <c r="G34" s="292" t="s">
        <v>1023</v>
      </c>
      <c r="H34" s="292"/>
      <c r="I34" s="292"/>
      <c r="J34" s="292"/>
      <c r="K34" s="290"/>
    </row>
    <row r="35" ht="30.75" customHeight="1">
      <c r="B35" s="293"/>
      <c r="C35" s="294"/>
      <c r="D35" s="292"/>
      <c r="E35" s="296" t="s">
        <v>1024</v>
      </c>
      <c r="F35" s="292"/>
      <c r="G35" s="292" t="s">
        <v>1025</v>
      </c>
      <c r="H35" s="292"/>
      <c r="I35" s="292"/>
      <c r="J35" s="292"/>
      <c r="K35" s="290"/>
    </row>
    <row r="36" ht="15" customHeight="1">
      <c r="B36" s="293"/>
      <c r="C36" s="294"/>
      <c r="D36" s="292"/>
      <c r="E36" s="296" t="s">
        <v>57</v>
      </c>
      <c r="F36" s="292"/>
      <c r="G36" s="292" t="s">
        <v>1026</v>
      </c>
      <c r="H36" s="292"/>
      <c r="I36" s="292"/>
      <c r="J36" s="292"/>
      <c r="K36" s="290"/>
    </row>
    <row r="37" ht="15" customHeight="1">
      <c r="B37" s="293"/>
      <c r="C37" s="294"/>
      <c r="D37" s="292"/>
      <c r="E37" s="296" t="s">
        <v>131</v>
      </c>
      <c r="F37" s="292"/>
      <c r="G37" s="292" t="s">
        <v>1027</v>
      </c>
      <c r="H37" s="292"/>
      <c r="I37" s="292"/>
      <c r="J37" s="292"/>
      <c r="K37" s="290"/>
    </row>
    <row r="38" ht="15" customHeight="1">
      <c r="B38" s="293"/>
      <c r="C38" s="294"/>
      <c r="D38" s="292"/>
      <c r="E38" s="296" t="s">
        <v>132</v>
      </c>
      <c r="F38" s="292"/>
      <c r="G38" s="292" t="s">
        <v>1028</v>
      </c>
      <c r="H38" s="292"/>
      <c r="I38" s="292"/>
      <c r="J38" s="292"/>
      <c r="K38" s="290"/>
    </row>
    <row r="39" ht="15" customHeight="1">
      <c r="B39" s="293"/>
      <c r="C39" s="294"/>
      <c r="D39" s="292"/>
      <c r="E39" s="296" t="s">
        <v>133</v>
      </c>
      <c r="F39" s="292"/>
      <c r="G39" s="292" t="s">
        <v>1029</v>
      </c>
      <c r="H39" s="292"/>
      <c r="I39" s="292"/>
      <c r="J39" s="292"/>
      <c r="K39" s="290"/>
    </row>
    <row r="40" ht="15" customHeight="1">
      <c r="B40" s="293"/>
      <c r="C40" s="294"/>
      <c r="D40" s="292"/>
      <c r="E40" s="296" t="s">
        <v>1030</v>
      </c>
      <c r="F40" s="292"/>
      <c r="G40" s="292" t="s">
        <v>1031</v>
      </c>
      <c r="H40" s="292"/>
      <c r="I40" s="292"/>
      <c r="J40" s="292"/>
      <c r="K40" s="290"/>
    </row>
    <row r="41" ht="15" customHeight="1">
      <c r="B41" s="293"/>
      <c r="C41" s="294"/>
      <c r="D41" s="292"/>
      <c r="E41" s="296"/>
      <c r="F41" s="292"/>
      <c r="G41" s="292" t="s">
        <v>1032</v>
      </c>
      <c r="H41" s="292"/>
      <c r="I41" s="292"/>
      <c r="J41" s="292"/>
      <c r="K41" s="290"/>
    </row>
    <row r="42" ht="15" customHeight="1">
      <c r="B42" s="293"/>
      <c r="C42" s="294"/>
      <c r="D42" s="292"/>
      <c r="E42" s="296" t="s">
        <v>1033</v>
      </c>
      <c r="F42" s="292"/>
      <c r="G42" s="292" t="s">
        <v>1034</v>
      </c>
      <c r="H42" s="292"/>
      <c r="I42" s="292"/>
      <c r="J42" s="292"/>
      <c r="K42" s="290"/>
    </row>
    <row r="43" ht="15" customHeight="1">
      <c r="B43" s="293"/>
      <c r="C43" s="294"/>
      <c r="D43" s="292"/>
      <c r="E43" s="296" t="s">
        <v>135</v>
      </c>
      <c r="F43" s="292"/>
      <c r="G43" s="292" t="s">
        <v>1035</v>
      </c>
      <c r="H43" s="292"/>
      <c r="I43" s="292"/>
      <c r="J43" s="292"/>
      <c r="K43" s="290"/>
    </row>
    <row r="44" ht="12.75" customHeight="1">
      <c r="B44" s="293"/>
      <c r="C44" s="294"/>
      <c r="D44" s="292"/>
      <c r="E44" s="292"/>
      <c r="F44" s="292"/>
      <c r="G44" s="292"/>
      <c r="H44" s="292"/>
      <c r="I44" s="292"/>
      <c r="J44" s="292"/>
      <c r="K44" s="290"/>
    </row>
    <row r="45" ht="15" customHeight="1">
      <c r="B45" s="293"/>
      <c r="C45" s="294"/>
      <c r="D45" s="292" t="s">
        <v>1036</v>
      </c>
      <c r="E45" s="292"/>
      <c r="F45" s="292"/>
      <c r="G45" s="292"/>
      <c r="H45" s="292"/>
      <c r="I45" s="292"/>
      <c r="J45" s="292"/>
      <c r="K45" s="290"/>
    </row>
    <row r="46" ht="15" customHeight="1">
      <c r="B46" s="293"/>
      <c r="C46" s="294"/>
      <c r="D46" s="294"/>
      <c r="E46" s="292" t="s">
        <v>1037</v>
      </c>
      <c r="F46" s="292"/>
      <c r="G46" s="292"/>
      <c r="H46" s="292"/>
      <c r="I46" s="292"/>
      <c r="J46" s="292"/>
      <c r="K46" s="290"/>
    </row>
    <row r="47" ht="15" customHeight="1">
      <c r="B47" s="293"/>
      <c r="C47" s="294"/>
      <c r="D47" s="294"/>
      <c r="E47" s="292" t="s">
        <v>1038</v>
      </c>
      <c r="F47" s="292"/>
      <c r="G47" s="292"/>
      <c r="H47" s="292"/>
      <c r="I47" s="292"/>
      <c r="J47" s="292"/>
      <c r="K47" s="290"/>
    </row>
    <row r="48" ht="15" customHeight="1">
      <c r="B48" s="293"/>
      <c r="C48" s="294"/>
      <c r="D48" s="294"/>
      <c r="E48" s="292" t="s">
        <v>1039</v>
      </c>
      <c r="F48" s="292"/>
      <c r="G48" s="292"/>
      <c r="H48" s="292"/>
      <c r="I48" s="292"/>
      <c r="J48" s="292"/>
      <c r="K48" s="290"/>
    </row>
    <row r="49" ht="15" customHeight="1">
      <c r="B49" s="293"/>
      <c r="C49" s="294"/>
      <c r="D49" s="292" t="s">
        <v>1040</v>
      </c>
      <c r="E49" s="292"/>
      <c r="F49" s="292"/>
      <c r="G49" s="292"/>
      <c r="H49" s="292"/>
      <c r="I49" s="292"/>
      <c r="J49" s="292"/>
      <c r="K49" s="290"/>
    </row>
    <row r="50" ht="25.5" customHeight="1">
      <c r="B50" s="288"/>
      <c r="C50" s="289" t="s">
        <v>1041</v>
      </c>
      <c r="D50" s="289"/>
      <c r="E50" s="289"/>
      <c r="F50" s="289"/>
      <c r="G50" s="289"/>
      <c r="H50" s="289"/>
      <c r="I50" s="289"/>
      <c r="J50" s="289"/>
      <c r="K50" s="290"/>
    </row>
    <row r="51" ht="5.25" customHeight="1">
      <c r="B51" s="288"/>
      <c r="C51" s="291"/>
      <c r="D51" s="291"/>
      <c r="E51" s="291"/>
      <c r="F51" s="291"/>
      <c r="G51" s="291"/>
      <c r="H51" s="291"/>
      <c r="I51" s="291"/>
      <c r="J51" s="291"/>
      <c r="K51" s="290"/>
    </row>
    <row r="52" ht="15" customHeight="1">
      <c r="B52" s="288"/>
      <c r="C52" s="292" t="s">
        <v>1042</v>
      </c>
      <c r="D52" s="292"/>
      <c r="E52" s="292"/>
      <c r="F52" s="292"/>
      <c r="G52" s="292"/>
      <c r="H52" s="292"/>
      <c r="I52" s="292"/>
      <c r="J52" s="292"/>
      <c r="K52" s="290"/>
    </row>
    <row r="53" ht="15" customHeight="1">
      <c r="B53" s="288"/>
      <c r="C53" s="292" t="s">
        <v>1043</v>
      </c>
      <c r="D53" s="292"/>
      <c r="E53" s="292"/>
      <c r="F53" s="292"/>
      <c r="G53" s="292"/>
      <c r="H53" s="292"/>
      <c r="I53" s="292"/>
      <c r="J53" s="292"/>
      <c r="K53" s="290"/>
    </row>
    <row r="54" ht="12.75" customHeight="1">
      <c r="B54" s="288"/>
      <c r="C54" s="292"/>
      <c r="D54" s="292"/>
      <c r="E54" s="292"/>
      <c r="F54" s="292"/>
      <c r="G54" s="292"/>
      <c r="H54" s="292"/>
      <c r="I54" s="292"/>
      <c r="J54" s="292"/>
      <c r="K54" s="290"/>
    </row>
    <row r="55" ht="15" customHeight="1">
      <c r="B55" s="288"/>
      <c r="C55" s="292" t="s">
        <v>1044</v>
      </c>
      <c r="D55" s="292"/>
      <c r="E55" s="292"/>
      <c r="F55" s="292"/>
      <c r="G55" s="292"/>
      <c r="H55" s="292"/>
      <c r="I55" s="292"/>
      <c r="J55" s="292"/>
      <c r="K55" s="290"/>
    </row>
    <row r="56" ht="15" customHeight="1">
      <c r="B56" s="288"/>
      <c r="C56" s="294"/>
      <c r="D56" s="292" t="s">
        <v>1045</v>
      </c>
      <c r="E56" s="292"/>
      <c r="F56" s="292"/>
      <c r="G56" s="292"/>
      <c r="H56" s="292"/>
      <c r="I56" s="292"/>
      <c r="J56" s="292"/>
      <c r="K56" s="290"/>
    </row>
    <row r="57" ht="15" customHeight="1">
      <c r="B57" s="288"/>
      <c r="C57" s="294"/>
      <c r="D57" s="292" t="s">
        <v>1046</v>
      </c>
      <c r="E57" s="292"/>
      <c r="F57" s="292"/>
      <c r="G57" s="292"/>
      <c r="H57" s="292"/>
      <c r="I57" s="292"/>
      <c r="J57" s="292"/>
      <c r="K57" s="290"/>
    </row>
    <row r="58" ht="15" customHeight="1">
      <c r="B58" s="288"/>
      <c r="C58" s="294"/>
      <c r="D58" s="292" t="s">
        <v>1047</v>
      </c>
      <c r="E58" s="292"/>
      <c r="F58" s="292"/>
      <c r="G58" s="292"/>
      <c r="H58" s="292"/>
      <c r="I58" s="292"/>
      <c r="J58" s="292"/>
      <c r="K58" s="290"/>
    </row>
    <row r="59" ht="15" customHeight="1">
      <c r="B59" s="288"/>
      <c r="C59" s="294"/>
      <c r="D59" s="292" t="s">
        <v>1048</v>
      </c>
      <c r="E59" s="292"/>
      <c r="F59" s="292"/>
      <c r="G59" s="292"/>
      <c r="H59" s="292"/>
      <c r="I59" s="292"/>
      <c r="J59" s="292"/>
      <c r="K59" s="290"/>
    </row>
    <row r="60" ht="15" customHeight="1">
      <c r="B60" s="288"/>
      <c r="C60" s="294"/>
      <c r="D60" s="297" t="s">
        <v>1049</v>
      </c>
      <c r="E60" s="297"/>
      <c r="F60" s="297"/>
      <c r="G60" s="297"/>
      <c r="H60" s="297"/>
      <c r="I60" s="297"/>
      <c r="J60" s="297"/>
      <c r="K60" s="290"/>
    </row>
    <row r="61" ht="15" customHeight="1">
      <c r="B61" s="288"/>
      <c r="C61" s="294"/>
      <c r="D61" s="292" t="s">
        <v>1050</v>
      </c>
      <c r="E61" s="292"/>
      <c r="F61" s="292"/>
      <c r="G61" s="292"/>
      <c r="H61" s="292"/>
      <c r="I61" s="292"/>
      <c r="J61" s="292"/>
      <c r="K61" s="290"/>
    </row>
    <row r="62" ht="12.75" customHeight="1">
      <c r="B62" s="288"/>
      <c r="C62" s="294"/>
      <c r="D62" s="294"/>
      <c r="E62" s="298"/>
      <c r="F62" s="294"/>
      <c r="G62" s="294"/>
      <c r="H62" s="294"/>
      <c r="I62" s="294"/>
      <c r="J62" s="294"/>
      <c r="K62" s="290"/>
    </row>
    <row r="63" ht="15" customHeight="1">
      <c r="B63" s="288"/>
      <c r="C63" s="294"/>
      <c r="D63" s="292" t="s">
        <v>1051</v>
      </c>
      <c r="E63" s="292"/>
      <c r="F63" s="292"/>
      <c r="G63" s="292"/>
      <c r="H63" s="292"/>
      <c r="I63" s="292"/>
      <c r="J63" s="292"/>
      <c r="K63" s="290"/>
    </row>
    <row r="64" ht="15" customHeight="1">
      <c r="B64" s="288"/>
      <c r="C64" s="294"/>
      <c r="D64" s="297" t="s">
        <v>1052</v>
      </c>
      <c r="E64" s="297"/>
      <c r="F64" s="297"/>
      <c r="G64" s="297"/>
      <c r="H64" s="297"/>
      <c r="I64" s="297"/>
      <c r="J64" s="297"/>
      <c r="K64" s="290"/>
    </row>
    <row r="65" ht="15" customHeight="1">
      <c r="B65" s="288"/>
      <c r="C65" s="294"/>
      <c r="D65" s="292" t="s">
        <v>1053</v>
      </c>
      <c r="E65" s="292"/>
      <c r="F65" s="292"/>
      <c r="G65" s="292"/>
      <c r="H65" s="292"/>
      <c r="I65" s="292"/>
      <c r="J65" s="292"/>
      <c r="K65" s="290"/>
    </row>
    <row r="66" ht="15" customHeight="1">
      <c r="B66" s="288"/>
      <c r="C66" s="294"/>
      <c r="D66" s="292" t="s">
        <v>1054</v>
      </c>
      <c r="E66" s="292"/>
      <c r="F66" s="292"/>
      <c r="G66" s="292"/>
      <c r="H66" s="292"/>
      <c r="I66" s="292"/>
      <c r="J66" s="292"/>
      <c r="K66" s="290"/>
    </row>
    <row r="67" ht="15" customHeight="1">
      <c r="B67" s="288"/>
      <c r="C67" s="294"/>
      <c r="D67" s="292" t="s">
        <v>1055</v>
      </c>
      <c r="E67" s="292"/>
      <c r="F67" s="292"/>
      <c r="G67" s="292"/>
      <c r="H67" s="292"/>
      <c r="I67" s="292"/>
      <c r="J67" s="292"/>
      <c r="K67" s="290"/>
    </row>
    <row r="68" ht="15" customHeight="1">
      <c r="B68" s="288"/>
      <c r="C68" s="294"/>
      <c r="D68" s="292" t="s">
        <v>1056</v>
      </c>
      <c r="E68" s="292"/>
      <c r="F68" s="292"/>
      <c r="G68" s="292"/>
      <c r="H68" s="292"/>
      <c r="I68" s="292"/>
      <c r="J68" s="292"/>
      <c r="K68" s="290"/>
    </row>
    <row r="69" ht="12.75" customHeight="1">
      <c r="B69" s="299"/>
      <c r="C69" s="300"/>
      <c r="D69" s="300"/>
      <c r="E69" s="300"/>
      <c r="F69" s="300"/>
      <c r="G69" s="300"/>
      <c r="H69" s="300"/>
      <c r="I69" s="300"/>
      <c r="J69" s="300"/>
      <c r="K69" s="301"/>
    </row>
    <row r="70" ht="18.75" customHeight="1">
      <c r="B70" s="302"/>
      <c r="C70" s="302"/>
      <c r="D70" s="302"/>
      <c r="E70" s="302"/>
      <c r="F70" s="302"/>
      <c r="G70" s="302"/>
      <c r="H70" s="302"/>
      <c r="I70" s="302"/>
      <c r="J70" s="302"/>
      <c r="K70" s="303"/>
    </row>
    <row r="71" ht="18.75" customHeight="1">
      <c r="B71" s="303"/>
      <c r="C71" s="303"/>
      <c r="D71" s="303"/>
      <c r="E71" s="303"/>
      <c r="F71" s="303"/>
      <c r="G71" s="303"/>
      <c r="H71" s="303"/>
      <c r="I71" s="303"/>
      <c r="J71" s="303"/>
      <c r="K71" s="303"/>
    </row>
    <row r="72" ht="7.5" customHeight="1">
      <c r="B72" s="304"/>
      <c r="C72" s="305"/>
      <c r="D72" s="305"/>
      <c r="E72" s="305"/>
      <c r="F72" s="305"/>
      <c r="G72" s="305"/>
      <c r="H72" s="305"/>
      <c r="I72" s="305"/>
      <c r="J72" s="305"/>
      <c r="K72" s="306"/>
    </row>
    <row r="73" ht="45" customHeight="1">
      <c r="B73" s="307"/>
      <c r="C73" s="308" t="s">
        <v>98</v>
      </c>
      <c r="D73" s="308"/>
      <c r="E73" s="308"/>
      <c r="F73" s="308"/>
      <c r="G73" s="308"/>
      <c r="H73" s="308"/>
      <c r="I73" s="308"/>
      <c r="J73" s="308"/>
      <c r="K73" s="309"/>
    </row>
    <row r="74" ht="17.25" customHeight="1">
      <c r="B74" s="307"/>
      <c r="C74" s="310" t="s">
        <v>1057</v>
      </c>
      <c r="D74" s="310"/>
      <c r="E74" s="310"/>
      <c r="F74" s="310" t="s">
        <v>1058</v>
      </c>
      <c r="G74" s="311"/>
      <c r="H74" s="310" t="s">
        <v>131</v>
      </c>
      <c r="I74" s="310" t="s">
        <v>61</v>
      </c>
      <c r="J74" s="310" t="s">
        <v>1059</v>
      </c>
      <c r="K74" s="309"/>
    </row>
    <row r="75" ht="17.25" customHeight="1">
      <c r="B75" s="307"/>
      <c r="C75" s="312" t="s">
        <v>1060</v>
      </c>
      <c r="D75" s="312"/>
      <c r="E75" s="312"/>
      <c r="F75" s="313" t="s">
        <v>1061</v>
      </c>
      <c r="G75" s="314"/>
      <c r="H75" s="312"/>
      <c r="I75" s="312"/>
      <c r="J75" s="312" t="s">
        <v>1062</v>
      </c>
      <c r="K75" s="309"/>
    </row>
    <row r="76" ht="5.25" customHeight="1">
      <c r="B76" s="307"/>
      <c r="C76" s="315"/>
      <c r="D76" s="315"/>
      <c r="E76" s="315"/>
      <c r="F76" s="315"/>
      <c r="G76" s="316"/>
      <c r="H76" s="315"/>
      <c r="I76" s="315"/>
      <c r="J76" s="315"/>
      <c r="K76" s="309"/>
    </row>
    <row r="77" ht="15" customHeight="1">
      <c r="B77" s="307"/>
      <c r="C77" s="296" t="s">
        <v>57</v>
      </c>
      <c r="D77" s="315"/>
      <c r="E77" s="315"/>
      <c r="F77" s="317" t="s">
        <v>1063</v>
      </c>
      <c r="G77" s="316"/>
      <c r="H77" s="296" t="s">
        <v>1064</v>
      </c>
      <c r="I77" s="296" t="s">
        <v>1065</v>
      </c>
      <c r="J77" s="296">
        <v>20</v>
      </c>
      <c r="K77" s="309"/>
    </row>
    <row r="78" ht="15" customHeight="1">
      <c r="B78" s="307"/>
      <c r="C78" s="296" t="s">
        <v>1066</v>
      </c>
      <c r="D78" s="296"/>
      <c r="E78" s="296"/>
      <c r="F78" s="317" t="s">
        <v>1063</v>
      </c>
      <c r="G78" s="316"/>
      <c r="H78" s="296" t="s">
        <v>1067</v>
      </c>
      <c r="I78" s="296" t="s">
        <v>1065</v>
      </c>
      <c r="J78" s="296">
        <v>120</v>
      </c>
      <c r="K78" s="309"/>
    </row>
    <row r="79" ht="15" customHeight="1">
      <c r="B79" s="318"/>
      <c r="C79" s="296" t="s">
        <v>1068</v>
      </c>
      <c r="D79" s="296"/>
      <c r="E79" s="296"/>
      <c r="F79" s="317" t="s">
        <v>1069</v>
      </c>
      <c r="G79" s="316"/>
      <c r="H79" s="296" t="s">
        <v>1070</v>
      </c>
      <c r="I79" s="296" t="s">
        <v>1065</v>
      </c>
      <c r="J79" s="296">
        <v>50</v>
      </c>
      <c r="K79" s="309"/>
    </row>
    <row r="80" ht="15" customHeight="1">
      <c r="B80" s="318"/>
      <c r="C80" s="296" t="s">
        <v>1071</v>
      </c>
      <c r="D80" s="296"/>
      <c r="E80" s="296"/>
      <c r="F80" s="317" t="s">
        <v>1063</v>
      </c>
      <c r="G80" s="316"/>
      <c r="H80" s="296" t="s">
        <v>1072</v>
      </c>
      <c r="I80" s="296" t="s">
        <v>1073</v>
      </c>
      <c r="J80" s="296"/>
      <c r="K80" s="309"/>
    </row>
    <row r="81" ht="15" customHeight="1">
      <c r="B81" s="318"/>
      <c r="C81" s="319" t="s">
        <v>1074</v>
      </c>
      <c r="D81" s="319"/>
      <c r="E81" s="319"/>
      <c r="F81" s="320" t="s">
        <v>1069</v>
      </c>
      <c r="G81" s="319"/>
      <c r="H81" s="319" t="s">
        <v>1075</v>
      </c>
      <c r="I81" s="319" t="s">
        <v>1065</v>
      </c>
      <c r="J81" s="319">
        <v>15</v>
      </c>
      <c r="K81" s="309"/>
    </row>
    <row r="82" ht="15" customHeight="1">
      <c r="B82" s="318"/>
      <c r="C82" s="319" t="s">
        <v>1076</v>
      </c>
      <c r="D82" s="319"/>
      <c r="E82" s="319"/>
      <c r="F82" s="320" t="s">
        <v>1069</v>
      </c>
      <c r="G82" s="319"/>
      <c r="H82" s="319" t="s">
        <v>1077</v>
      </c>
      <c r="I82" s="319" t="s">
        <v>1065</v>
      </c>
      <c r="J82" s="319">
        <v>15</v>
      </c>
      <c r="K82" s="309"/>
    </row>
    <row r="83" ht="15" customHeight="1">
      <c r="B83" s="318"/>
      <c r="C83" s="319" t="s">
        <v>1078</v>
      </c>
      <c r="D83" s="319"/>
      <c r="E83" s="319"/>
      <c r="F83" s="320" t="s">
        <v>1069</v>
      </c>
      <c r="G83" s="319"/>
      <c r="H83" s="319" t="s">
        <v>1079</v>
      </c>
      <c r="I83" s="319" t="s">
        <v>1065</v>
      </c>
      <c r="J83" s="319">
        <v>20</v>
      </c>
      <c r="K83" s="309"/>
    </row>
    <row r="84" ht="15" customHeight="1">
      <c r="B84" s="318"/>
      <c r="C84" s="319" t="s">
        <v>1080</v>
      </c>
      <c r="D84" s="319"/>
      <c r="E84" s="319"/>
      <c r="F84" s="320" t="s">
        <v>1069</v>
      </c>
      <c r="G84" s="319"/>
      <c r="H84" s="319" t="s">
        <v>1081</v>
      </c>
      <c r="I84" s="319" t="s">
        <v>1065</v>
      </c>
      <c r="J84" s="319">
        <v>20</v>
      </c>
      <c r="K84" s="309"/>
    </row>
    <row r="85" ht="15" customHeight="1">
      <c r="B85" s="318"/>
      <c r="C85" s="296" t="s">
        <v>1082</v>
      </c>
      <c r="D85" s="296"/>
      <c r="E85" s="296"/>
      <c r="F85" s="317" t="s">
        <v>1069</v>
      </c>
      <c r="G85" s="316"/>
      <c r="H85" s="296" t="s">
        <v>1083</v>
      </c>
      <c r="I85" s="296" t="s">
        <v>1065</v>
      </c>
      <c r="J85" s="296">
        <v>50</v>
      </c>
      <c r="K85" s="309"/>
    </row>
    <row r="86" ht="15" customHeight="1">
      <c r="B86" s="318"/>
      <c r="C86" s="296" t="s">
        <v>1084</v>
      </c>
      <c r="D86" s="296"/>
      <c r="E86" s="296"/>
      <c r="F86" s="317" t="s">
        <v>1069</v>
      </c>
      <c r="G86" s="316"/>
      <c r="H86" s="296" t="s">
        <v>1085</v>
      </c>
      <c r="I86" s="296" t="s">
        <v>1065</v>
      </c>
      <c r="J86" s="296">
        <v>20</v>
      </c>
      <c r="K86" s="309"/>
    </row>
    <row r="87" ht="15" customHeight="1">
      <c r="B87" s="318"/>
      <c r="C87" s="296" t="s">
        <v>1086</v>
      </c>
      <c r="D87" s="296"/>
      <c r="E87" s="296"/>
      <c r="F87" s="317" t="s">
        <v>1069</v>
      </c>
      <c r="G87" s="316"/>
      <c r="H87" s="296" t="s">
        <v>1087</v>
      </c>
      <c r="I87" s="296" t="s">
        <v>1065</v>
      </c>
      <c r="J87" s="296">
        <v>20</v>
      </c>
      <c r="K87" s="309"/>
    </row>
    <row r="88" ht="15" customHeight="1">
      <c r="B88" s="318"/>
      <c r="C88" s="296" t="s">
        <v>1088</v>
      </c>
      <c r="D88" s="296"/>
      <c r="E88" s="296"/>
      <c r="F88" s="317" t="s">
        <v>1069</v>
      </c>
      <c r="G88" s="316"/>
      <c r="H88" s="296" t="s">
        <v>1089</v>
      </c>
      <c r="I88" s="296" t="s">
        <v>1065</v>
      </c>
      <c r="J88" s="296">
        <v>50</v>
      </c>
      <c r="K88" s="309"/>
    </row>
    <row r="89" ht="15" customHeight="1">
      <c r="B89" s="318"/>
      <c r="C89" s="296" t="s">
        <v>1090</v>
      </c>
      <c r="D89" s="296"/>
      <c r="E89" s="296"/>
      <c r="F89" s="317" t="s">
        <v>1069</v>
      </c>
      <c r="G89" s="316"/>
      <c r="H89" s="296" t="s">
        <v>1090</v>
      </c>
      <c r="I89" s="296" t="s">
        <v>1065</v>
      </c>
      <c r="J89" s="296">
        <v>50</v>
      </c>
      <c r="K89" s="309"/>
    </row>
    <row r="90" ht="15" customHeight="1">
      <c r="B90" s="318"/>
      <c r="C90" s="296" t="s">
        <v>136</v>
      </c>
      <c r="D90" s="296"/>
      <c r="E90" s="296"/>
      <c r="F90" s="317" t="s">
        <v>1069</v>
      </c>
      <c r="G90" s="316"/>
      <c r="H90" s="296" t="s">
        <v>1091</v>
      </c>
      <c r="I90" s="296" t="s">
        <v>1065</v>
      </c>
      <c r="J90" s="296">
        <v>255</v>
      </c>
      <c r="K90" s="309"/>
    </row>
    <row r="91" ht="15" customHeight="1">
      <c r="B91" s="318"/>
      <c r="C91" s="296" t="s">
        <v>1092</v>
      </c>
      <c r="D91" s="296"/>
      <c r="E91" s="296"/>
      <c r="F91" s="317" t="s">
        <v>1063</v>
      </c>
      <c r="G91" s="316"/>
      <c r="H91" s="296" t="s">
        <v>1093</v>
      </c>
      <c r="I91" s="296" t="s">
        <v>1094</v>
      </c>
      <c r="J91" s="296"/>
      <c r="K91" s="309"/>
    </row>
    <row r="92" ht="15" customHeight="1">
      <c r="B92" s="318"/>
      <c r="C92" s="296" t="s">
        <v>1095</v>
      </c>
      <c r="D92" s="296"/>
      <c r="E92" s="296"/>
      <c r="F92" s="317" t="s">
        <v>1063</v>
      </c>
      <c r="G92" s="316"/>
      <c r="H92" s="296" t="s">
        <v>1096</v>
      </c>
      <c r="I92" s="296" t="s">
        <v>1097</v>
      </c>
      <c r="J92" s="296"/>
      <c r="K92" s="309"/>
    </row>
    <row r="93" ht="15" customHeight="1">
      <c r="B93" s="318"/>
      <c r="C93" s="296" t="s">
        <v>1098</v>
      </c>
      <c r="D93" s="296"/>
      <c r="E93" s="296"/>
      <c r="F93" s="317" t="s">
        <v>1063</v>
      </c>
      <c r="G93" s="316"/>
      <c r="H93" s="296" t="s">
        <v>1098</v>
      </c>
      <c r="I93" s="296" t="s">
        <v>1097</v>
      </c>
      <c r="J93" s="296"/>
      <c r="K93" s="309"/>
    </row>
    <row r="94" ht="15" customHeight="1">
      <c r="B94" s="318"/>
      <c r="C94" s="296" t="s">
        <v>42</v>
      </c>
      <c r="D94" s="296"/>
      <c r="E94" s="296"/>
      <c r="F94" s="317" t="s">
        <v>1063</v>
      </c>
      <c r="G94" s="316"/>
      <c r="H94" s="296" t="s">
        <v>1099</v>
      </c>
      <c r="I94" s="296" t="s">
        <v>1097</v>
      </c>
      <c r="J94" s="296"/>
      <c r="K94" s="309"/>
    </row>
    <row r="95" ht="15" customHeight="1">
      <c r="B95" s="318"/>
      <c r="C95" s="296" t="s">
        <v>52</v>
      </c>
      <c r="D95" s="296"/>
      <c r="E95" s="296"/>
      <c r="F95" s="317" t="s">
        <v>1063</v>
      </c>
      <c r="G95" s="316"/>
      <c r="H95" s="296" t="s">
        <v>1100</v>
      </c>
      <c r="I95" s="296" t="s">
        <v>1097</v>
      </c>
      <c r="J95" s="296"/>
      <c r="K95" s="309"/>
    </row>
    <row r="96" ht="15" customHeight="1">
      <c r="B96" s="321"/>
      <c r="C96" s="322"/>
      <c r="D96" s="322"/>
      <c r="E96" s="322"/>
      <c r="F96" s="322"/>
      <c r="G96" s="322"/>
      <c r="H96" s="322"/>
      <c r="I96" s="322"/>
      <c r="J96" s="322"/>
      <c r="K96" s="323"/>
    </row>
    <row r="97" ht="18.75" customHeight="1">
      <c r="B97" s="324"/>
      <c r="C97" s="325"/>
      <c r="D97" s="325"/>
      <c r="E97" s="325"/>
      <c r="F97" s="325"/>
      <c r="G97" s="325"/>
      <c r="H97" s="325"/>
      <c r="I97" s="325"/>
      <c r="J97" s="325"/>
      <c r="K97" s="324"/>
    </row>
    <row r="98" ht="18.75" customHeight="1">
      <c r="B98" s="303"/>
      <c r="C98" s="303"/>
      <c r="D98" s="303"/>
      <c r="E98" s="303"/>
      <c r="F98" s="303"/>
      <c r="G98" s="303"/>
      <c r="H98" s="303"/>
      <c r="I98" s="303"/>
      <c r="J98" s="303"/>
      <c r="K98" s="303"/>
    </row>
    <row r="99" ht="7.5" customHeight="1">
      <c r="B99" s="304"/>
      <c r="C99" s="305"/>
      <c r="D99" s="305"/>
      <c r="E99" s="305"/>
      <c r="F99" s="305"/>
      <c r="G99" s="305"/>
      <c r="H99" s="305"/>
      <c r="I99" s="305"/>
      <c r="J99" s="305"/>
      <c r="K99" s="306"/>
    </row>
    <row r="100" ht="45" customHeight="1">
      <c r="B100" s="307"/>
      <c r="C100" s="308" t="s">
        <v>1101</v>
      </c>
      <c r="D100" s="308"/>
      <c r="E100" s="308"/>
      <c r="F100" s="308"/>
      <c r="G100" s="308"/>
      <c r="H100" s="308"/>
      <c r="I100" s="308"/>
      <c r="J100" s="308"/>
      <c r="K100" s="309"/>
    </row>
    <row r="101" ht="17.25" customHeight="1">
      <c r="B101" s="307"/>
      <c r="C101" s="310" t="s">
        <v>1057</v>
      </c>
      <c r="D101" s="310"/>
      <c r="E101" s="310"/>
      <c r="F101" s="310" t="s">
        <v>1058</v>
      </c>
      <c r="G101" s="311"/>
      <c r="H101" s="310" t="s">
        <v>131</v>
      </c>
      <c r="I101" s="310" t="s">
        <v>61</v>
      </c>
      <c r="J101" s="310" t="s">
        <v>1059</v>
      </c>
      <c r="K101" s="309"/>
    </row>
    <row r="102" ht="17.25" customHeight="1">
      <c r="B102" s="307"/>
      <c r="C102" s="312" t="s">
        <v>1060</v>
      </c>
      <c r="D102" s="312"/>
      <c r="E102" s="312"/>
      <c r="F102" s="313" t="s">
        <v>1061</v>
      </c>
      <c r="G102" s="314"/>
      <c r="H102" s="312"/>
      <c r="I102" s="312"/>
      <c r="J102" s="312" t="s">
        <v>1062</v>
      </c>
      <c r="K102" s="309"/>
    </row>
    <row r="103" ht="5.25" customHeight="1">
      <c r="B103" s="307"/>
      <c r="C103" s="310"/>
      <c r="D103" s="310"/>
      <c r="E103" s="310"/>
      <c r="F103" s="310"/>
      <c r="G103" s="326"/>
      <c r="H103" s="310"/>
      <c r="I103" s="310"/>
      <c r="J103" s="310"/>
      <c r="K103" s="309"/>
    </row>
    <row r="104" ht="15" customHeight="1">
      <c r="B104" s="307"/>
      <c r="C104" s="296" t="s">
        <v>57</v>
      </c>
      <c r="D104" s="315"/>
      <c r="E104" s="315"/>
      <c r="F104" s="317" t="s">
        <v>1063</v>
      </c>
      <c r="G104" s="326"/>
      <c r="H104" s="296" t="s">
        <v>1102</v>
      </c>
      <c r="I104" s="296" t="s">
        <v>1065</v>
      </c>
      <c r="J104" s="296">
        <v>20</v>
      </c>
      <c r="K104" s="309"/>
    </row>
    <row r="105" ht="15" customHeight="1">
      <c r="B105" s="307"/>
      <c r="C105" s="296" t="s">
        <v>1066</v>
      </c>
      <c r="D105" s="296"/>
      <c r="E105" s="296"/>
      <c r="F105" s="317" t="s">
        <v>1063</v>
      </c>
      <c r="G105" s="296"/>
      <c r="H105" s="296" t="s">
        <v>1102</v>
      </c>
      <c r="I105" s="296" t="s">
        <v>1065</v>
      </c>
      <c r="J105" s="296">
        <v>120</v>
      </c>
      <c r="K105" s="309"/>
    </row>
    <row r="106" ht="15" customHeight="1">
      <c r="B106" s="318"/>
      <c r="C106" s="296" t="s">
        <v>1068</v>
      </c>
      <c r="D106" s="296"/>
      <c r="E106" s="296"/>
      <c r="F106" s="317" t="s">
        <v>1069</v>
      </c>
      <c r="G106" s="296"/>
      <c r="H106" s="296" t="s">
        <v>1102</v>
      </c>
      <c r="I106" s="296" t="s">
        <v>1065</v>
      </c>
      <c r="J106" s="296">
        <v>50</v>
      </c>
      <c r="K106" s="309"/>
    </row>
    <row r="107" ht="15" customHeight="1">
      <c r="B107" s="318"/>
      <c r="C107" s="296" t="s">
        <v>1071</v>
      </c>
      <c r="D107" s="296"/>
      <c r="E107" s="296"/>
      <c r="F107" s="317" t="s">
        <v>1063</v>
      </c>
      <c r="G107" s="296"/>
      <c r="H107" s="296" t="s">
        <v>1102</v>
      </c>
      <c r="I107" s="296" t="s">
        <v>1073</v>
      </c>
      <c r="J107" s="296"/>
      <c r="K107" s="309"/>
    </row>
    <row r="108" ht="15" customHeight="1">
      <c r="B108" s="318"/>
      <c r="C108" s="296" t="s">
        <v>1082</v>
      </c>
      <c r="D108" s="296"/>
      <c r="E108" s="296"/>
      <c r="F108" s="317" t="s">
        <v>1069</v>
      </c>
      <c r="G108" s="296"/>
      <c r="H108" s="296" t="s">
        <v>1102</v>
      </c>
      <c r="I108" s="296" t="s">
        <v>1065</v>
      </c>
      <c r="J108" s="296">
        <v>50</v>
      </c>
      <c r="K108" s="309"/>
    </row>
    <row r="109" ht="15" customHeight="1">
      <c r="B109" s="318"/>
      <c r="C109" s="296" t="s">
        <v>1090</v>
      </c>
      <c r="D109" s="296"/>
      <c r="E109" s="296"/>
      <c r="F109" s="317" t="s">
        <v>1069</v>
      </c>
      <c r="G109" s="296"/>
      <c r="H109" s="296" t="s">
        <v>1102</v>
      </c>
      <c r="I109" s="296" t="s">
        <v>1065</v>
      </c>
      <c r="J109" s="296">
        <v>50</v>
      </c>
      <c r="K109" s="309"/>
    </row>
    <row r="110" ht="15" customHeight="1">
      <c r="B110" s="318"/>
      <c r="C110" s="296" t="s">
        <v>1088</v>
      </c>
      <c r="D110" s="296"/>
      <c r="E110" s="296"/>
      <c r="F110" s="317" t="s">
        <v>1069</v>
      </c>
      <c r="G110" s="296"/>
      <c r="H110" s="296" t="s">
        <v>1102</v>
      </c>
      <c r="I110" s="296" t="s">
        <v>1065</v>
      </c>
      <c r="J110" s="296">
        <v>50</v>
      </c>
      <c r="K110" s="309"/>
    </row>
    <row r="111" ht="15" customHeight="1">
      <c r="B111" s="318"/>
      <c r="C111" s="296" t="s">
        <v>57</v>
      </c>
      <c r="D111" s="296"/>
      <c r="E111" s="296"/>
      <c r="F111" s="317" t="s">
        <v>1063</v>
      </c>
      <c r="G111" s="296"/>
      <c r="H111" s="296" t="s">
        <v>1103</v>
      </c>
      <c r="I111" s="296" t="s">
        <v>1065</v>
      </c>
      <c r="J111" s="296">
        <v>20</v>
      </c>
      <c r="K111" s="309"/>
    </row>
    <row r="112" ht="15" customHeight="1">
      <c r="B112" s="318"/>
      <c r="C112" s="296" t="s">
        <v>1104</v>
      </c>
      <c r="D112" s="296"/>
      <c r="E112" s="296"/>
      <c r="F112" s="317" t="s">
        <v>1063</v>
      </c>
      <c r="G112" s="296"/>
      <c r="H112" s="296" t="s">
        <v>1105</v>
      </c>
      <c r="I112" s="296" t="s">
        <v>1065</v>
      </c>
      <c r="J112" s="296">
        <v>120</v>
      </c>
      <c r="K112" s="309"/>
    </row>
    <row r="113" ht="15" customHeight="1">
      <c r="B113" s="318"/>
      <c r="C113" s="296" t="s">
        <v>42</v>
      </c>
      <c r="D113" s="296"/>
      <c r="E113" s="296"/>
      <c r="F113" s="317" t="s">
        <v>1063</v>
      </c>
      <c r="G113" s="296"/>
      <c r="H113" s="296" t="s">
        <v>1106</v>
      </c>
      <c r="I113" s="296" t="s">
        <v>1097</v>
      </c>
      <c r="J113" s="296"/>
      <c r="K113" s="309"/>
    </row>
    <row r="114" ht="15" customHeight="1">
      <c r="B114" s="318"/>
      <c r="C114" s="296" t="s">
        <v>52</v>
      </c>
      <c r="D114" s="296"/>
      <c r="E114" s="296"/>
      <c r="F114" s="317" t="s">
        <v>1063</v>
      </c>
      <c r="G114" s="296"/>
      <c r="H114" s="296" t="s">
        <v>1107</v>
      </c>
      <c r="I114" s="296" t="s">
        <v>1097</v>
      </c>
      <c r="J114" s="296"/>
      <c r="K114" s="309"/>
    </row>
    <row r="115" ht="15" customHeight="1">
      <c r="B115" s="318"/>
      <c r="C115" s="296" t="s">
        <v>61</v>
      </c>
      <c r="D115" s="296"/>
      <c r="E115" s="296"/>
      <c r="F115" s="317" t="s">
        <v>1063</v>
      </c>
      <c r="G115" s="296"/>
      <c r="H115" s="296" t="s">
        <v>1108</v>
      </c>
      <c r="I115" s="296" t="s">
        <v>1109</v>
      </c>
      <c r="J115" s="296"/>
      <c r="K115" s="309"/>
    </row>
    <row r="116" ht="15" customHeight="1">
      <c r="B116" s="321"/>
      <c r="C116" s="327"/>
      <c r="D116" s="327"/>
      <c r="E116" s="327"/>
      <c r="F116" s="327"/>
      <c r="G116" s="327"/>
      <c r="H116" s="327"/>
      <c r="I116" s="327"/>
      <c r="J116" s="327"/>
      <c r="K116" s="323"/>
    </row>
    <row r="117" ht="18.75" customHeight="1">
      <c r="B117" s="328"/>
      <c r="C117" s="292"/>
      <c r="D117" s="292"/>
      <c r="E117" s="292"/>
      <c r="F117" s="329"/>
      <c r="G117" s="292"/>
      <c r="H117" s="292"/>
      <c r="I117" s="292"/>
      <c r="J117" s="292"/>
      <c r="K117" s="328"/>
    </row>
    <row r="118" ht="18.75" customHeight="1">
      <c r="B118" s="303"/>
      <c r="C118" s="303"/>
      <c r="D118" s="303"/>
      <c r="E118" s="303"/>
      <c r="F118" s="303"/>
      <c r="G118" s="303"/>
      <c r="H118" s="303"/>
      <c r="I118" s="303"/>
      <c r="J118" s="303"/>
      <c r="K118" s="303"/>
    </row>
    <row r="119" ht="7.5" customHeight="1">
      <c r="B119" s="330"/>
      <c r="C119" s="331"/>
      <c r="D119" s="331"/>
      <c r="E119" s="331"/>
      <c r="F119" s="331"/>
      <c r="G119" s="331"/>
      <c r="H119" s="331"/>
      <c r="I119" s="331"/>
      <c r="J119" s="331"/>
      <c r="K119" s="332"/>
    </row>
    <row r="120" ht="45" customHeight="1">
      <c r="B120" s="333"/>
      <c r="C120" s="286" t="s">
        <v>1110</v>
      </c>
      <c r="D120" s="286"/>
      <c r="E120" s="286"/>
      <c r="F120" s="286"/>
      <c r="G120" s="286"/>
      <c r="H120" s="286"/>
      <c r="I120" s="286"/>
      <c r="J120" s="286"/>
      <c r="K120" s="334"/>
    </row>
    <row r="121" ht="17.25" customHeight="1">
      <c r="B121" s="335"/>
      <c r="C121" s="310" t="s">
        <v>1057</v>
      </c>
      <c r="D121" s="310"/>
      <c r="E121" s="310"/>
      <c r="F121" s="310" t="s">
        <v>1058</v>
      </c>
      <c r="G121" s="311"/>
      <c r="H121" s="310" t="s">
        <v>131</v>
      </c>
      <c r="I121" s="310" t="s">
        <v>61</v>
      </c>
      <c r="J121" s="310" t="s">
        <v>1059</v>
      </c>
      <c r="K121" s="336"/>
    </row>
    <row r="122" ht="17.25" customHeight="1">
      <c r="B122" s="335"/>
      <c r="C122" s="312" t="s">
        <v>1060</v>
      </c>
      <c r="D122" s="312"/>
      <c r="E122" s="312"/>
      <c r="F122" s="313" t="s">
        <v>1061</v>
      </c>
      <c r="G122" s="314"/>
      <c r="H122" s="312"/>
      <c r="I122" s="312"/>
      <c r="J122" s="312" t="s">
        <v>1062</v>
      </c>
      <c r="K122" s="336"/>
    </row>
    <row r="123" ht="5.25" customHeight="1">
      <c r="B123" s="337"/>
      <c r="C123" s="315"/>
      <c r="D123" s="315"/>
      <c r="E123" s="315"/>
      <c r="F123" s="315"/>
      <c r="G123" s="296"/>
      <c r="H123" s="315"/>
      <c r="I123" s="315"/>
      <c r="J123" s="315"/>
      <c r="K123" s="338"/>
    </row>
    <row r="124" ht="15" customHeight="1">
      <c r="B124" s="337"/>
      <c r="C124" s="296" t="s">
        <v>1066</v>
      </c>
      <c r="D124" s="315"/>
      <c r="E124" s="315"/>
      <c r="F124" s="317" t="s">
        <v>1063</v>
      </c>
      <c r="G124" s="296"/>
      <c r="H124" s="296" t="s">
        <v>1102</v>
      </c>
      <c r="I124" s="296" t="s">
        <v>1065</v>
      </c>
      <c r="J124" s="296">
        <v>120</v>
      </c>
      <c r="K124" s="339"/>
    </row>
    <row r="125" ht="15" customHeight="1">
      <c r="B125" s="337"/>
      <c r="C125" s="296" t="s">
        <v>1111</v>
      </c>
      <c r="D125" s="296"/>
      <c r="E125" s="296"/>
      <c r="F125" s="317" t="s">
        <v>1063</v>
      </c>
      <c r="G125" s="296"/>
      <c r="H125" s="296" t="s">
        <v>1112</v>
      </c>
      <c r="I125" s="296" t="s">
        <v>1065</v>
      </c>
      <c r="J125" s="296" t="s">
        <v>1113</v>
      </c>
      <c r="K125" s="339"/>
    </row>
    <row r="126" ht="15" customHeight="1">
      <c r="B126" s="337"/>
      <c r="C126" s="296" t="s">
        <v>1012</v>
      </c>
      <c r="D126" s="296"/>
      <c r="E126" s="296"/>
      <c r="F126" s="317" t="s">
        <v>1063</v>
      </c>
      <c r="G126" s="296"/>
      <c r="H126" s="296" t="s">
        <v>1114</v>
      </c>
      <c r="I126" s="296" t="s">
        <v>1065</v>
      </c>
      <c r="J126" s="296" t="s">
        <v>1113</v>
      </c>
      <c r="K126" s="339"/>
    </row>
    <row r="127" ht="15" customHeight="1">
      <c r="B127" s="337"/>
      <c r="C127" s="296" t="s">
        <v>1074</v>
      </c>
      <c r="D127" s="296"/>
      <c r="E127" s="296"/>
      <c r="F127" s="317" t="s">
        <v>1069</v>
      </c>
      <c r="G127" s="296"/>
      <c r="H127" s="296" t="s">
        <v>1075</v>
      </c>
      <c r="I127" s="296" t="s">
        <v>1065</v>
      </c>
      <c r="J127" s="296">
        <v>15</v>
      </c>
      <c r="K127" s="339"/>
    </row>
    <row r="128" ht="15" customHeight="1">
      <c r="B128" s="337"/>
      <c r="C128" s="319" t="s">
        <v>1076</v>
      </c>
      <c r="D128" s="319"/>
      <c r="E128" s="319"/>
      <c r="F128" s="320" t="s">
        <v>1069</v>
      </c>
      <c r="G128" s="319"/>
      <c r="H128" s="319" t="s">
        <v>1077</v>
      </c>
      <c r="I128" s="319" t="s">
        <v>1065</v>
      </c>
      <c r="J128" s="319">
        <v>15</v>
      </c>
      <c r="K128" s="339"/>
    </row>
    <row r="129" ht="15" customHeight="1">
      <c r="B129" s="337"/>
      <c r="C129" s="319" t="s">
        <v>1078</v>
      </c>
      <c r="D129" s="319"/>
      <c r="E129" s="319"/>
      <c r="F129" s="320" t="s">
        <v>1069</v>
      </c>
      <c r="G129" s="319"/>
      <c r="H129" s="319" t="s">
        <v>1079</v>
      </c>
      <c r="I129" s="319" t="s">
        <v>1065</v>
      </c>
      <c r="J129" s="319">
        <v>20</v>
      </c>
      <c r="K129" s="339"/>
    </row>
    <row r="130" ht="15" customHeight="1">
      <c r="B130" s="337"/>
      <c r="C130" s="319" t="s">
        <v>1080</v>
      </c>
      <c r="D130" s="319"/>
      <c r="E130" s="319"/>
      <c r="F130" s="320" t="s">
        <v>1069</v>
      </c>
      <c r="G130" s="319"/>
      <c r="H130" s="319" t="s">
        <v>1081</v>
      </c>
      <c r="I130" s="319" t="s">
        <v>1065</v>
      </c>
      <c r="J130" s="319">
        <v>20</v>
      </c>
      <c r="K130" s="339"/>
    </row>
    <row r="131" ht="15" customHeight="1">
      <c r="B131" s="337"/>
      <c r="C131" s="296" t="s">
        <v>1068</v>
      </c>
      <c r="D131" s="296"/>
      <c r="E131" s="296"/>
      <c r="F131" s="317" t="s">
        <v>1069</v>
      </c>
      <c r="G131" s="296"/>
      <c r="H131" s="296" t="s">
        <v>1102</v>
      </c>
      <c r="I131" s="296" t="s">
        <v>1065</v>
      </c>
      <c r="J131" s="296">
        <v>50</v>
      </c>
      <c r="K131" s="339"/>
    </row>
    <row r="132" ht="15" customHeight="1">
      <c r="B132" s="337"/>
      <c r="C132" s="296" t="s">
        <v>1082</v>
      </c>
      <c r="D132" s="296"/>
      <c r="E132" s="296"/>
      <c r="F132" s="317" t="s">
        <v>1069</v>
      </c>
      <c r="G132" s="296"/>
      <c r="H132" s="296" t="s">
        <v>1102</v>
      </c>
      <c r="I132" s="296" t="s">
        <v>1065</v>
      </c>
      <c r="J132" s="296">
        <v>50</v>
      </c>
      <c r="K132" s="339"/>
    </row>
    <row r="133" ht="15" customHeight="1">
      <c r="B133" s="337"/>
      <c r="C133" s="296" t="s">
        <v>1088</v>
      </c>
      <c r="D133" s="296"/>
      <c r="E133" s="296"/>
      <c r="F133" s="317" t="s">
        <v>1069</v>
      </c>
      <c r="G133" s="296"/>
      <c r="H133" s="296" t="s">
        <v>1102</v>
      </c>
      <c r="I133" s="296" t="s">
        <v>1065</v>
      </c>
      <c r="J133" s="296">
        <v>50</v>
      </c>
      <c r="K133" s="339"/>
    </row>
    <row r="134" ht="15" customHeight="1">
      <c r="B134" s="337"/>
      <c r="C134" s="296" t="s">
        <v>1090</v>
      </c>
      <c r="D134" s="296"/>
      <c r="E134" s="296"/>
      <c r="F134" s="317" t="s">
        <v>1069</v>
      </c>
      <c r="G134" s="296"/>
      <c r="H134" s="296" t="s">
        <v>1102</v>
      </c>
      <c r="I134" s="296" t="s">
        <v>1065</v>
      </c>
      <c r="J134" s="296">
        <v>50</v>
      </c>
      <c r="K134" s="339"/>
    </row>
    <row r="135" ht="15" customHeight="1">
      <c r="B135" s="337"/>
      <c r="C135" s="296" t="s">
        <v>136</v>
      </c>
      <c r="D135" s="296"/>
      <c r="E135" s="296"/>
      <c r="F135" s="317" t="s">
        <v>1069</v>
      </c>
      <c r="G135" s="296"/>
      <c r="H135" s="296" t="s">
        <v>1115</v>
      </c>
      <c r="I135" s="296" t="s">
        <v>1065</v>
      </c>
      <c r="J135" s="296">
        <v>255</v>
      </c>
      <c r="K135" s="339"/>
    </row>
    <row r="136" ht="15" customHeight="1">
      <c r="B136" s="337"/>
      <c r="C136" s="296" t="s">
        <v>1092</v>
      </c>
      <c r="D136" s="296"/>
      <c r="E136" s="296"/>
      <c r="F136" s="317" t="s">
        <v>1063</v>
      </c>
      <c r="G136" s="296"/>
      <c r="H136" s="296" t="s">
        <v>1116</v>
      </c>
      <c r="I136" s="296" t="s">
        <v>1094</v>
      </c>
      <c r="J136" s="296"/>
      <c r="K136" s="339"/>
    </row>
    <row r="137" ht="15" customHeight="1">
      <c r="B137" s="337"/>
      <c r="C137" s="296" t="s">
        <v>1095</v>
      </c>
      <c r="D137" s="296"/>
      <c r="E137" s="296"/>
      <c r="F137" s="317" t="s">
        <v>1063</v>
      </c>
      <c r="G137" s="296"/>
      <c r="H137" s="296" t="s">
        <v>1117</v>
      </c>
      <c r="I137" s="296" t="s">
        <v>1097</v>
      </c>
      <c r="J137" s="296"/>
      <c r="K137" s="339"/>
    </row>
    <row r="138" ht="15" customHeight="1">
      <c r="B138" s="337"/>
      <c r="C138" s="296" t="s">
        <v>1098</v>
      </c>
      <c r="D138" s="296"/>
      <c r="E138" s="296"/>
      <c r="F138" s="317" t="s">
        <v>1063</v>
      </c>
      <c r="G138" s="296"/>
      <c r="H138" s="296" t="s">
        <v>1098</v>
      </c>
      <c r="I138" s="296" t="s">
        <v>1097</v>
      </c>
      <c r="J138" s="296"/>
      <c r="K138" s="339"/>
    </row>
    <row r="139" ht="15" customHeight="1">
      <c r="B139" s="337"/>
      <c r="C139" s="296" t="s">
        <v>42</v>
      </c>
      <c r="D139" s="296"/>
      <c r="E139" s="296"/>
      <c r="F139" s="317" t="s">
        <v>1063</v>
      </c>
      <c r="G139" s="296"/>
      <c r="H139" s="296" t="s">
        <v>1118</v>
      </c>
      <c r="I139" s="296" t="s">
        <v>1097</v>
      </c>
      <c r="J139" s="296"/>
      <c r="K139" s="339"/>
    </row>
    <row r="140" ht="15" customHeight="1">
      <c r="B140" s="337"/>
      <c r="C140" s="296" t="s">
        <v>1119</v>
      </c>
      <c r="D140" s="296"/>
      <c r="E140" s="296"/>
      <c r="F140" s="317" t="s">
        <v>1063</v>
      </c>
      <c r="G140" s="296"/>
      <c r="H140" s="296" t="s">
        <v>1120</v>
      </c>
      <c r="I140" s="296" t="s">
        <v>1097</v>
      </c>
      <c r="J140" s="296"/>
      <c r="K140" s="339"/>
    </row>
    <row r="141" ht="15" customHeight="1">
      <c r="B141" s="340"/>
      <c r="C141" s="341"/>
      <c r="D141" s="341"/>
      <c r="E141" s="341"/>
      <c r="F141" s="341"/>
      <c r="G141" s="341"/>
      <c r="H141" s="341"/>
      <c r="I141" s="341"/>
      <c r="J141" s="341"/>
      <c r="K141" s="342"/>
    </row>
    <row r="142" ht="18.75" customHeight="1">
      <c r="B142" s="292"/>
      <c r="C142" s="292"/>
      <c r="D142" s="292"/>
      <c r="E142" s="292"/>
      <c r="F142" s="329"/>
      <c r="G142" s="292"/>
      <c r="H142" s="292"/>
      <c r="I142" s="292"/>
      <c r="J142" s="292"/>
      <c r="K142" s="292"/>
    </row>
    <row r="143" ht="18.75" customHeight="1">
      <c r="B143" s="303"/>
      <c r="C143" s="303"/>
      <c r="D143" s="303"/>
      <c r="E143" s="303"/>
      <c r="F143" s="303"/>
      <c r="G143" s="303"/>
      <c r="H143" s="303"/>
      <c r="I143" s="303"/>
      <c r="J143" s="303"/>
      <c r="K143" s="303"/>
    </row>
    <row r="144" ht="7.5" customHeight="1">
      <c r="B144" s="304"/>
      <c r="C144" s="305"/>
      <c r="D144" s="305"/>
      <c r="E144" s="305"/>
      <c r="F144" s="305"/>
      <c r="G144" s="305"/>
      <c r="H144" s="305"/>
      <c r="I144" s="305"/>
      <c r="J144" s="305"/>
      <c r="K144" s="306"/>
    </row>
    <row r="145" ht="45" customHeight="1">
      <c r="B145" s="307"/>
      <c r="C145" s="308" t="s">
        <v>1121</v>
      </c>
      <c r="D145" s="308"/>
      <c r="E145" s="308"/>
      <c r="F145" s="308"/>
      <c r="G145" s="308"/>
      <c r="H145" s="308"/>
      <c r="I145" s="308"/>
      <c r="J145" s="308"/>
      <c r="K145" s="309"/>
    </row>
    <row r="146" ht="17.25" customHeight="1">
      <c r="B146" s="307"/>
      <c r="C146" s="310" t="s">
        <v>1057</v>
      </c>
      <c r="D146" s="310"/>
      <c r="E146" s="310"/>
      <c r="F146" s="310" t="s">
        <v>1058</v>
      </c>
      <c r="G146" s="311"/>
      <c r="H146" s="310" t="s">
        <v>131</v>
      </c>
      <c r="I146" s="310" t="s">
        <v>61</v>
      </c>
      <c r="J146" s="310" t="s">
        <v>1059</v>
      </c>
      <c r="K146" s="309"/>
    </row>
    <row r="147" ht="17.25" customHeight="1">
      <c r="B147" s="307"/>
      <c r="C147" s="312" t="s">
        <v>1060</v>
      </c>
      <c r="D147" s="312"/>
      <c r="E147" s="312"/>
      <c r="F147" s="313" t="s">
        <v>1061</v>
      </c>
      <c r="G147" s="314"/>
      <c r="H147" s="312"/>
      <c r="I147" s="312"/>
      <c r="J147" s="312" t="s">
        <v>1062</v>
      </c>
      <c r="K147" s="309"/>
    </row>
    <row r="148" ht="5.25" customHeight="1">
      <c r="B148" s="318"/>
      <c r="C148" s="315"/>
      <c r="D148" s="315"/>
      <c r="E148" s="315"/>
      <c r="F148" s="315"/>
      <c r="G148" s="316"/>
      <c r="H148" s="315"/>
      <c r="I148" s="315"/>
      <c r="J148" s="315"/>
      <c r="K148" s="339"/>
    </row>
    <row r="149" ht="15" customHeight="1">
      <c r="B149" s="318"/>
      <c r="C149" s="343" t="s">
        <v>1066</v>
      </c>
      <c r="D149" s="296"/>
      <c r="E149" s="296"/>
      <c r="F149" s="344" t="s">
        <v>1063</v>
      </c>
      <c r="G149" s="296"/>
      <c r="H149" s="343" t="s">
        <v>1102</v>
      </c>
      <c r="I149" s="343" t="s">
        <v>1065</v>
      </c>
      <c r="J149" s="343">
        <v>120</v>
      </c>
      <c r="K149" s="339"/>
    </row>
    <row r="150" ht="15" customHeight="1">
      <c r="B150" s="318"/>
      <c r="C150" s="343" t="s">
        <v>1111</v>
      </c>
      <c r="D150" s="296"/>
      <c r="E150" s="296"/>
      <c r="F150" s="344" t="s">
        <v>1063</v>
      </c>
      <c r="G150" s="296"/>
      <c r="H150" s="343" t="s">
        <v>1122</v>
      </c>
      <c r="I150" s="343" t="s">
        <v>1065</v>
      </c>
      <c r="J150" s="343" t="s">
        <v>1113</v>
      </c>
      <c r="K150" s="339"/>
    </row>
    <row r="151" ht="15" customHeight="1">
      <c r="B151" s="318"/>
      <c r="C151" s="343" t="s">
        <v>1012</v>
      </c>
      <c r="D151" s="296"/>
      <c r="E151" s="296"/>
      <c r="F151" s="344" t="s">
        <v>1063</v>
      </c>
      <c r="G151" s="296"/>
      <c r="H151" s="343" t="s">
        <v>1123</v>
      </c>
      <c r="I151" s="343" t="s">
        <v>1065</v>
      </c>
      <c r="J151" s="343" t="s">
        <v>1113</v>
      </c>
      <c r="K151" s="339"/>
    </row>
    <row r="152" ht="15" customHeight="1">
      <c r="B152" s="318"/>
      <c r="C152" s="343" t="s">
        <v>1068</v>
      </c>
      <c r="D152" s="296"/>
      <c r="E152" s="296"/>
      <c r="F152" s="344" t="s">
        <v>1069</v>
      </c>
      <c r="G152" s="296"/>
      <c r="H152" s="343" t="s">
        <v>1102</v>
      </c>
      <c r="I152" s="343" t="s">
        <v>1065</v>
      </c>
      <c r="J152" s="343">
        <v>50</v>
      </c>
      <c r="K152" s="339"/>
    </row>
    <row r="153" ht="15" customHeight="1">
      <c r="B153" s="318"/>
      <c r="C153" s="343" t="s">
        <v>1071</v>
      </c>
      <c r="D153" s="296"/>
      <c r="E153" s="296"/>
      <c r="F153" s="344" t="s">
        <v>1063</v>
      </c>
      <c r="G153" s="296"/>
      <c r="H153" s="343" t="s">
        <v>1102</v>
      </c>
      <c r="I153" s="343" t="s">
        <v>1073</v>
      </c>
      <c r="J153" s="343"/>
      <c r="K153" s="339"/>
    </row>
    <row r="154" ht="15" customHeight="1">
      <c r="B154" s="318"/>
      <c r="C154" s="343" t="s">
        <v>1082</v>
      </c>
      <c r="D154" s="296"/>
      <c r="E154" s="296"/>
      <c r="F154" s="344" t="s">
        <v>1069</v>
      </c>
      <c r="G154" s="296"/>
      <c r="H154" s="343" t="s">
        <v>1102</v>
      </c>
      <c r="I154" s="343" t="s">
        <v>1065</v>
      </c>
      <c r="J154" s="343">
        <v>50</v>
      </c>
      <c r="K154" s="339"/>
    </row>
    <row r="155" ht="15" customHeight="1">
      <c r="B155" s="318"/>
      <c r="C155" s="343" t="s">
        <v>1090</v>
      </c>
      <c r="D155" s="296"/>
      <c r="E155" s="296"/>
      <c r="F155" s="344" t="s">
        <v>1069</v>
      </c>
      <c r="G155" s="296"/>
      <c r="H155" s="343" t="s">
        <v>1102</v>
      </c>
      <c r="I155" s="343" t="s">
        <v>1065</v>
      </c>
      <c r="J155" s="343">
        <v>50</v>
      </c>
      <c r="K155" s="339"/>
    </row>
    <row r="156" ht="15" customHeight="1">
      <c r="B156" s="318"/>
      <c r="C156" s="343" t="s">
        <v>1088</v>
      </c>
      <c r="D156" s="296"/>
      <c r="E156" s="296"/>
      <c r="F156" s="344" t="s">
        <v>1069</v>
      </c>
      <c r="G156" s="296"/>
      <c r="H156" s="343" t="s">
        <v>1102</v>
      </c>
      <c r="I156" s="343" t="s">
        <v>1065</v>
      </c>
      <c r="J156" s="343">
        <v>50</v>
      </c>
      <c r="K156" s="339"/>
    </row>
    <row r="157" ht="15" customHeight="1">
      <c r="B157" s="318"/>
      <c r="C157" s="343" t="s">
        <v>103</v>
      </c>
      <c r="D157" s="296"/>
      <c r="E157" s="296"/>
      <c r="F157" s="344" t="s">
        <v>1063</v>
      </c>
      <c r="G157" s="296"/>
      <c r="H157" s="343" t="s">
        <v>1124</v>
      </c>
      <c r="I157" s="343" t="s">
        <v>1065</v>
      </c>
      <c r="J157" s="343" t="s">
        <v>1125</v>
      </c>
      <c r="K157" s="339"/>
    </row>
    <row r="158" ht="15" customHeight="1">
      <c r="B158" s="318"/>
      <c r="C158" s="343" t="s">
        <v>1126</v>
      </c>
      <c r="D158" s="296"/>
      <c r="E158" s="296"/>
      <c r="F158" s="344" t="s">
        <v>1063</v>
      </c>
      <c r="G158" s="296"/>
      <c r="H158" s="343" t="s">
        <v>1127</v>
      </c>
      <c r="I158" s="343" t="s">
        <v>1097</v>
      </c>
      <c r="J158" s="343"/>
      <c r="K158" s="339"/>
    </row>
    <row r="159" ht="15" customHeight="1">
      <c r="B159" s="345"/>
      <c r="C159" s="327"/>
      <c r="D159" s="327"/>
      <c r="E159" s="327"/>
      <c r="F159" s="327"/>
      <c r="G159" s="327"/>
      <c r="H159" s="327"/>
      <c r="I159" s="327"/>
      <c r="J159" s="327"/>
      <c r="K159" s="346"/>
    </row>
    <row r="160" ht="18.75" customHeight="1">
      <c r="B160" s="292"/>
      <c r="C160" s="296"/>
      <c r="D160" s="296"/>
      <c r="E160" s="296"/>
      <c r="F160" s="317"/>
      <c r="G160" s="296"/>
      <c r="H160" s="296"/>
      <c r="I160" s="296"/>
      <c r="J160" s="296"/>
      <c r="K160" s="292"/>
    </row>
    <row r="161" ht="18.75" customHeight="1">
      <c r="B161" s="303"/>
      <c r="C161" s="303"/>
      <c r="D161" s="303"/>
      <c r="E161" s="303"/>
      <c r="F161" s="303"/>
      <c r="G161" s="303"/>
      <c r="H161" s="303"/>
      <c r="I161" s="303"/>
      <c r="J161" s="303"/>
      <c r="K161" s="303"/>
    </row>
    <row r="162" ht="7.5" customHeight="1">
      <c r="B162" s="282"/>
      <c r="C162" s="283"/>
      <c r="D162" s="283"/>
      <c r="E162" s="283"/>
      <c r="F162" s="283"/>
      <c r="G162" s="283"/>
      <c r="H162" s="283"/>
      <c r="I162" s="283"/>
      <c r="J162" s="283"/>
      <c r="K162" s="284"/>
    </row>
    <row r="163" ht="45" customHeight="1">
      <c r="B163" s="285"/>
      <c r="C163" s="286" t="s">
        <v>1128</v>
      </c>
      <c r="D163" s="286"/>
      <c r="E163" s="286"/>
      <c r="F163" s="286"/>
      <c r="G163" s="286"/>
      <c r="H163" s="286"/>
      <c r="I163" s="286"/>
      <c r="J163" s="286"/>
      <c r="K163" s="287"/>
    </row>
    <row r="164" ht="17.25" customHeight="1">
      <c r="B164" s="285"/>
      <c r="C164" s="310" t="s">
        <v>1057</v>
      </c>
      <c r="D164" s="310"/>
      <c r="E164" s="310"/>
      <c r="F164" s="310" t="s">
        <v>1058</v>
      </c>
      <c r="G164" s="347"/>
      <c r="H164" s="348" t="s">
        <v>131</v>
      </c>
      <c r="I164" s="348" t="s">
        <v>61</v>
      </c>
      <c r="J164" s="310" t="s">
        <v>1059</v>
      </c>
      <c r="K164" s="287"/>
    </row>
    <row r="165" ht="17.25" customHeight="1">
      <c r="B165" s="288"/>
      <c r="C165" s="312" t="s">
        <v>1060</v>
      </c>
      <c r="D165" s="312"/>
      <c r="E165" s="312"/>
      <c r="F165" s="313" t="s">
        <v>1061</v>
      </c>
      <c r="G165" s="349"/>
      <c r="H165" s="350"/>
      <c r="I165" s="350"/>
      <c r="J165" s="312" t="s">
        <v>1062</v>
      </c>
      <c r="K165" s="290"/>
    </row>
    <row r="166" ht="5.25" customHeight="1">
      <c r="B166" s="318"/>
      <c r="C166" s="315"/>
      <c r="D166" s="315"/>
      <c r="E166" s="315"/>
      <c r="F166" s="315"/>
      <c r="G166" s="316"/>
      <c r="H166" s="315"/>
      <c r="I166" s="315"/>
      <c r="J166" s="315"/>
      <c r="K166" s="339"/>
    </row>
    <row r="167" ht="15" customHeight="1">
      <c r="B167" s="318"/>
      <c r="C167" s="296" t="s">
        <v>1066</v>
      </c>
      <c r="D167" s="296"/>
      <c r="E167" s="296"/>
      <c r="F167" s="317" t="s">
        <v>1063</v>
      </c>
      <c r="G167" s="296"/>
      <c r="H167" s="296" t="s">
        <v>1102</v>
      </c>
      <c r="I167" s="296" t="s">
        <v>1065</v>
      </c>
      <c r="J167" s="296">
        <v>120</v>
      </c>
      <c r="K167" s="339"/>
    </row>
    <row r="168" ht="15" customHeight="1">
      <c r="B168" s="318"/>
      <c r="C168" s="296" t="s">
        <v>1111</v>
      </c>
      <c r="D168" s="296"/>
      <c r="E168" s="296"/>
      <c r="F168" s="317" t="s">
        <v>1063</v>
      </c>
      <c r="G168" s="296"/>
      <c r="H168" s="296" t="s">
        <v>1112</v>
      </c>
      <c r="I168" s="296" t="s">
        <v>1065</v>
      </c>
      <c r="J168" s="296" t="s">
        <v>1113</v>
      </c>
      <c r="K168" s="339"/>
    </row>
    <row r="169" ht="15" customHeight="1">
      <c r="B169" s="318"/>
      <c r="C169" s="296" t="s">
        <v>1012</v>
      </c>
      <c r="D169" s="296"/>
      <c r="E169" s="296"/>
      <c r="F169" s="317" t="s">
        <v>1063</v>
      </c>
      <c r="G169" s="296"/>
      <c r="H169" s="296" t="s">
        <v>1129</v>
      </c>
      <c r="I169" s="296" t="s">
        <v>1065</v>
      </c>
      <c r="J169" s="296" t="s">
        <v>1113</v>
      </c>
      <c r="K169" s="339"/>
    </row>
    <row r="170" ht="15" customHeight="1">
      <c r="B170" s="318"/>
      <c r="C170" s="296" t="s">
        <v>1068</v>
      </c>
      <c r="D170" s="296"/>
      <c r="E170" s="296"/>
      <c r="F170" s="317" t="s">
        <v>1069</v>
      </c>
      <c r="G170" s="296"/>
      <c r="H170" s="296" t="s">
        <v>1129</v>
      </c>
      <c r="I170" s="296" t="s">
        <v>1065</v>
      </c>
      <c r="J170" s="296">
        <v>50</v>
      </c>
      <c r="K170" s="339"/>
    </row>
    <row r="171" ht="15" customHeight="1">
      <c r="B171" s="318"/>
      <c r="C171" s="296" t="s">
        <v>1071</v>
      </c>
      <c r="D171" s="296"/>
      <c r="E171" s="296"/>
      <c r="F171" s="317" t="s">
        <v>1063</v>
      </c>
      <c r="G171" s="296"/>
      <c r="H171" s="296" t="s">
        <v>1129</v>
      </c>
      <c r="I171" s="296" t="s">
        <v>1073</v>
      </c>
      <c r="J171" s="296"/>
      <c r="K171" s="339"/>
    </row>
    <row r="172" ht="15" customHeight="1">
      <c r="B172" s="318"/>
      <c r="C172" s="296" t="s">
        <v>1082</v>
      </c>
      <c r="D172" s="296"/>
      <c r="E172" s="296"/>
      <c r="F172" s="317" t="s">
        <v>1069</v>
      </c>
      <c r="G172" s="296"/>
      <c r="H172" s="296" t="s">
        <v>1129</v>
      </c>
      <c r="I172" s="296" t="s">
        <v>1065</v>
      </c>
      <c r="J172" s="296">
        <v>50</v>
      </c>
      <c r="K172" s="339"/>
    </row>
    <row r="173" ht="15" customHeight="1">
      <c r="B173" s="318"/>
      <c r="C173" s="296" t="s">
        <v>1090</v>
      </c>
      <c r="D173" s="296"/>
      <c r="E173" s="296"/>
      <c r="F173" s="317" t="s">
        <v>1069</v>
      </c>
      <c r="G173" s="296"/>
      <c r="H173" s="296" t="s">
        <v>1129</v>
      </c>
      <c r="I173" s="296" t="s">
        <v>1065</v>
      </c>
      <c r="J173" s="296">
        <v>50</v>
      </c>
      <c r="K173" s="339"/>
    </row>
    <row r="174" ht="15" customHeight="1">
      <c r="B174" s="318"/>
      <c r="C174" s="296" t="s">
        <v>1088</v>
      </c>
      <c r="D174" s="296"/>
      <c r="E174" s="296"/>
      <c r="F174" s="317" t="s">
        <v>1069</v>
      </c>
      <c r="G174" s="296"/>
      <c r="H174" s="296" t="s">
        <v>1129</v>
      </c>
      <c r="I174" s="296" t="s">
        <v>1065</v>
      </c>
      <c r="J174" s="296">
        <v>50</v>
      </c>
      <c r="K174" s="339"/>
    </row>
    <row r="175" ht="15" customHeight="1">
      <c r="B175" s="318"/>
      <c r="C175" s="296" t="s">
        <v>130</v>
      </c>
      <c r="D175" s="296"/>
      <c r="E175" s="296"/>
      <c r="F175" s="317" t="s">
        <v>1063</v>
      </c>
      <c r="G175" s="296"/>
      <c r="H175" s="296" t="s">
        <v>1130</v>
      </c>
      <c r="I175" s="296" t="s">
        <v>1131</v>
      </c>
      <c r="J175" s="296"/>
      <c r="K175" s="339"/>
    </row>
    <row r="176" ht="15" customHeight="1">
      <c r="B176" s="318"/>
      <c r="C176" s="296" t="s">
        <v>61</v>
      </c>
      <c r="D176" s="296"/>
      <c r="E176" s="296"/>
      <c r="F176" s="317" t="s">
        <v>1063</v>
      </c>
      <c r="G176" s="296"/>
      <c r="H176" s="296" t="s">
        <v>1132</v>
      </c>
      <c r="I176" s="296" t="s">
        <v>1133</v>
      </c>
      <c r="J176" s="296">
        <v>1</v>
      </c>
      <c r="K176" s="339"/>
    </row>
    <row r="177" ht="15" customHeight="1">
      <c r="B177" s="318"/>
      <c r="C177" s="296" t="s">
        <v>57</v>
      </c>
      <c r="D177" s="296"/>
      <c r="E177" s="296"/>
      <c r="F177" s="317" t="s">
        <v>1063</v>
      </c>
      <c r="G177" s="296"/>
      <c r="H177" s="296" t="s">
        <v>1134</v>
      </c>
      <c r="I177" s="296" t="s">
        <v>1065</v>
      </c>
      <c r="J177" s="296">
        <v>20</v>
      </c>
      <c r="K177" s="339"/>
    </row>
    <row r="178" ht="15" customHeight="1">
      <c r="B178" s="318"/>
      <c r="C178" s="296" t="s">
        <v>131</v>
      </c>
      <c r="D178" s="296"/>
      <c r="E178" s="296"/>
      <c r="F178" s="317" t="s">
        <v>1063</v>
      </c>
      <c r="G178" s="296"/>
      <c r="H178" s="296" t="s">
        <v>1135</v>
      </c>
      <c r="I178" s="296" t="s">
        <v>1065</v>
      </c>
      <c r="J178" s="296">
        <v>255</v>
      </c>
      <c r="K178" s="339"/>
    </row>
    <row r="179" ht="15" customHeight="1">
      <c r="B179" s="318"/>
      <c r="C179" s="296" t="s">
        <v>132</v>
      </c>
      <c r="D179" s="296"/>
      <c r="E179" s="296"/>
      <c r="F179" s="317" t="s">
        <v>1063</v>
      </c>
      <c r="G179" s="296"/>
      <c r="H179" s="296" t="s">
        <v>1028</v>
      </c>
      <c r="I179" s="296" t="s">
        <v>1065</v>
      </c>
      <c r="J179" s="296">
        <v>10</v>
      </c>
      <c r="K179" s="339"/>
    </row>
    <row r="180" ht="15" customHeight="1">
      <c r="B180" s="318"/>
      <c r="C180" s="296" t="s">
        <v>133</v>
      </c>
      <c r="D180" s="296"/>
      <c r="E180" s="296"/>
      <c r="F180" s="317" t="s">
        <v>1063</v>
      </c>
      <c r="G180" s="296"/>
      <c r="H180" s="296" t="s">
        <v>1136</v>
      </c>
      <c r="I180" s="296" t="s">
        <v>1097</v>
      </c>
      <c r="J180" s="296"/>
      <c r="K180" s="339"/>
    </row>
    <row r="181" ht="15" customHeight="1">
      <c r="B181" s="318"/>
      <c r="C181" s="296" t="s">
        <v>1137</v>
      </c>
      <c r="D181" s="296"/>
      <c r="E181" s="296"/>
      <c r="F181" s="317" t="s">
        <v>1063</v>
      </c>
      <c r="G181" s="296"/>
      <c r="H181" s="296" t="s">
        <v>1138</v>
      </c>
      <c r="I181" s="296" t="s">
        <v>1097</v>
      </c>
      <c r="J181" s="296"/>
      <c r="K181" s="339"/>
    </row>
    <row r="182" ht="15" customHeight="1">
      <c r="B182" s="318"/>
      <c r="C182" s="296" t="s">
        <v>1126</v>
      </c>
      <c r="D182" s="296"/>
      <c r="E182" s="296"/>
      <c r="F182" s="317" t="s">
        <v>1063</v>
      </c>
      <c r="G182" s="296"/>
      <c r="H182" s="296" t="s">
        <v>1139</v>
      </c>
      <c r="I182" s="296" t="s">
        <v>1097</v>
      </c>
      <c r="J182" s="296"/>
      <c r="K182" s="339"/>
    </row>
    <row r="183" ht="15" customHeight="1">
      <c r="B183" s="318"/>
      <c r="C183" s="296" t="s">
        <v>135</v>
      </c>
      <c r="D183" s="296"/>
      <c r="E183" s="296"/>
      <c r="F183" s="317" t="s">
        <v>1069</v>
      </c>
      <c r="G183" s="296"/>
      <c r="H183" s="296" t="s">
        <v>1140</v>
      </c>
      <c r="I183" s="296" t="s">
        <v>1065</v>
      </c>
      <c r="J183" s="296">
        <v>50</v>
      </c>
      <c r="K183" s="339"/>
    </row>
    <row r="184" ht="15" customHeight="1">
      <c r="B184" s="318"/>
      <c r="C184" s="296" t="s">
        <v>1141</v>
      </c>
      <c r="D184" s="296"/>
      <c r="E184" s="296"/>
      <c r="F184" s="317" t="s">
        <v>1069</v>
      </c>
      <c r="G184" s="296"/>
      <c r="H184" s="296" t="s">
        <v>1142</v>
      </c>
      <c r="I184" s="296" t="s">
        <v>1143</v>
      </c>
      <c r="J184" s="296"/>
      <c r="K184" s="339"/>
    </row>
    <row r="185" ht="15" customHeight="1">
      <c r="B185" s="318"/>
      <c r="C185" s="296" t="s">
        <v>1144</v>
      </c>
      <c r="D185" s="296"/>
      <c r="E185" s="296"/>
      <c r="F185" s="317" t="s">
        <v>1069</v>
      </c>
      <c r="G185" s="296"/>
      <c r="H185" s="296" t="s">
        <v>1145</v>
      </c>
      <c r="I185" s="296" t="s">
        <v>1143</v>
      </c>
      <c r="J185" s="296"/>
      <c r="K185" s="339"/>
    </row>
    <row r="186" ht="15" customHeight="1">
      <c r="B186" s="318"/>
      <c r="C186" s="296" t="s">
        <v>1146</v>
      </c>
      <c r="D186" s="296"/>
      <c r="E186" s="296"/>
      <c r="F186" s="317" t="s">
        <v>1069</v>
      </c>
      <c r="G186" s="296"/>
      <c r="H186" s="296" t="s">
        <v>1147</v>
      </c>
      <c r="I186" s="296" t="s">
        <v>1143</v>
      </c>
      <c r="J186" s="296"/>
      <c r="K186" s="339"/>
    </row>
    <row r="187" ht="15" customHeight="1">
      <c r="B187" s="318"/>
      <c r="C187" s="351" t="s">
        <v>1148</v>
      </c>
      <c r="D187" s="296"/>
      <c r="E187" s="296"/>
      <c r="F187" s="317" t="s">
        <v>1069</v>
      </c>
      <c r="G187" s="296"/>
      <c r="H187" s="296" t="s">
        <v>1149</v>
      </c>
      <c r="I187" s="296" t="s">
        <v>1150</v>
      </c>
      <c r="J187" s="352" t="s">
        <v>1151</v>
      </c>
      <c r="K187" s="339"/>
    </row>
    <row r="188" ht="15" customHeight="1">
      <c r="B188" s="318"/>
      <c r="C188" s="302" t="s">
        <v>46</v>
      </c>
      <c r="D188" s="296"/>
      <c r="E188" s="296"/>
      <c r="F188" s="317" t="s">
        <v>1063</v>
      </c>
      <c r="G188" s="296"/>
      <c r="H188" s="292" t="s">
        <v>1152</v>
      </c>
      <c r="I188" s="296" t="s">
        <v>1153</v>
      </c>
      <c r="J188" s="296"/>
      <c r="K188" s="339"/>
    </row>
    <row r="189" ht="15" customHeight="1">
      <c r="B189" s="318"/>
      <c r="C189" s="302" t="s">
        <v>1154</v>
      </c>
      <c r="D189" s="296"/>
      <c r="E189" s="296"/>
      <c r="F189" s="317" t="s">
        <v>1063</v>
      </c>
      <c r="G189" s="296"/>
      <c r="H189" s="296" t="s">
        <v>1155</v>
      </c>
      <c r="I189" s="296" t="s">
        <v>1097</v>
      </c>
      <c r="J189" s="296"/>
      <c r="K189" s="339"/>
    </row>
    <row r="190" ht="15" customHeight="1">
      <c r="B190" s="318"/>
      <c r="C190" s="302" t="s">
        <v>1156</v>
      </c>
      <c r="D190" s="296"/>
      <c r="E190" s="296"/>
      <c r="F190" s="317" t="s">
        <v>1063</v>
      </c>
      <c r="G190" s="296"/>
      <c r="H190" s="296" t="s">
        <v>1157</v>
      </c>
      <c r="I190" s="296" t="s">
        <v>1097</v>
      </c>
      <c r="J190" s="296"/>
      <c r="K190" s="339"/>
    </row>
    <row r="191" ht="15" customHeight="1">
      <c r="B191" s="318"/>
      <c r="C191" s="302" t="s">
        <v>1158</v>
      </c>
      <c r="D191" s="296"/>
      <c r="E191" s="296"/>
      <c r="F191" s="317" t="s">
        <v>1069</v>
      </c>
      <c r="G191" s="296"/>
      <c r="H191" s="296" t="s">
        <v>1159</v>
      </c>
      <c r="I191" s="296" t="s">
        <v>1097</v>
      </c>
      <c r="J191" s="296"/>
      <c r="K191" s="339"/>
    </row>
    <row r="192" ht="15" customHeight="1">
      <c r="B192" s="345"/>
      <c r="C192" s="353"/>
      <c r="D192" s="327"/>
      <c r="E192" s="327"/>
      <c r="F192" s="327"/>
      <c r="G192" s="327"/>
      <c r="H192" s="327"/>
      <c r="I192" s="327"/>
      <c r="J192" s="327"/>
      <c r="K192" s="346"/>
    </row>
    <row r="193" ht="18.75" customHeight="1">
      <c r="B193" s="292"/>
      <c r="C193" s="296"/>
      <c r="D193" s="296"/>
      <c r="E193" s="296"/>
      <c r="F193" s="317"/>
      <c r="G193" s="296"/>
      <c r="H193" s="296"/>
      <c r="I193" s="296"/>
      <c r="J193" s="296"/>
      <c r="K193" s="292"/>
    </row>
    <row r="194" ht="18.75" customHeight="1">
      <c r="B194" s="292"/>
      <c r="C194" s="296"/>
      <c r="D194" s="296"/>
      <c r="E194" s="296"/>
      <c r="F194" s="317"/>
      <c r="G194" s="296"/>
      <c r="H194" s="296"/>
      <c r="I194" s="296"/>
      <c r="J194" s="296"/>
      <c r="K194" s="292"/>
    </row>
    <row r="195" ht="18.75" customHeight="1">
      <c r="B195" s="303"/>
      <c r="C195" s="303"/>
      <c r="D195" s="303"/>
      <c r="E195" s="303"/>
      <c r="F195" s="303"/>
      <c r="G195" s="303"/>
      <c r="H195" s="303"/>
      <c r="I195" s="303"/>
      <c r="J195" s="303"/>
      <c r="K195" s="303"/>
    </row>
    <row r="196" ht="13.5">
      <c r="B196" s="282"/>
      <c r="C196" s="283"/>
      <c r="D196" s="283"/>
      <c r="E196" s="283"/>
      <c r="F196" s="283"/>
      <c r="G196" s="283"/>
      <c r="H196" s="283"/>
      <c r="I196" s="283"/>
      <c r="J196" s="283"/>
      <c r="K196" s="284"/>
    </row>
    <row r="197" ht="21">
      <c r="B197" s="285"/>
      <c r="C197" s="286" t="s">
        <v>1160</v>
      </c>
      <c r="D197" s="286"/>
      <c r="E197" s="286"/>
      <c r="F197" s="286"/>
      <c r="G197" s="286"/>
      <c r="H197" s="286"/>
      <c r="I197" s="286"/>
      <c r="J197" s="286"/>
      <c r="K197" s="287"/>
    </row>
    <row r="198" ht="25.5" customHeight="1">
      <c r="B198" s="285"/>
      <c r="C198" s="354" t="s">
        <v>1161</v>
      </c>
      <c r="D198" s="354"/>
      <c r="E198" s="354"/>
      <c r="F198" s="354" t="s">
        <v>1162</v>
      </c>
      <c r="G198" s="355"/>
      <c r="H198" s="354" t="s">
        <v>1163</v>
      </c>
      <c r="I198" s="354"/>
      <c r="J198" s="354"/>
      <c r="K198" s="287"/>
    </row>
    <row r="199" ht="5.25" customHeight="1">
      <c r="B199" s="318"/>
      <c r="C199" s="315"/>
      <c r="D199" s="315"/>
      <c r="E199" s="315"/>
      <c r="F199" s="315"/>
      <c r="G199" s="296"/>
      <c r="H199" s="315"/>
      <c r="I199" s="315"/>
      <c r="J199" s="315"/>
      <c r="K199" s="339"/>
    </row>
    <row r="200" ht="15" customHeight="1">
      <c r="B200" s="318"/>
      <c r="C200" s="296" t="s">
        <v>1153</v>
      </c>
      <c r="D200" s="296"/>
      <c r="E200" s="296"/>
      <c r="F200" s="317" t="s">
        <v>47</v>
      </c>
      <c r="G200" s="296"/>
      <c r="H200" s="296" t="s">
        <v>1164</v>
      </c>
      <c r="I200" s="296"/>
      <c r="J200" s="296"/>
      <c r="K200" s="339"/>
    </row>
    <row r="201" ht="15" customHeight="1">
      <c r="B201" s="318"/>
      <c r="C201" s="324"/>
      <c r="D201" s="296"/>
      <c r="E201" s="296"/>
      <c r="F201" s="317" t="s">
        <v>48</v>
      </c>
      <c r="G201" s="296"/>
      <c r="H201" s="296" t="s">
        <v>1165</v>
      </c>
      <c r="I201" s="296"/>
      <c r="J201" s="296"/>
      <c r="K201" s="339"/>
    </row>
    <row r="202" ht="15" customHeight="1">
      <c r="B202" s="318"/>
      <c r="C202" s="324"/>
      <c r="D202" s="296"/>
      <c r="E202" s="296"/>
      <c r="F202" s="317" t="s">
        <v>51</v>
      </c>
      <c r="G202" s="296"/>
      <c r="H202" s="296" t="s">
        <v>1166</v>
      </c>
      <c r="I202" s="296"/>
      <c r="J202" s="296"/>
      <c r="K202" s="339"/>
    </row>
    <row r="203" ht="15" customHeight="1">
      <c r="B203" s="318"/>
      <c r="C203" s="296"/>
      <c r="D203" s="296"/>
      <c r="E203" s="296"/>
      <c r="F203" s="317" t="s">
        <v>49</v>
      </c>
      <c r="G203" s="296"/>
      <c r="H203" s="296" t="s">
        <v>1167</v>
      </c>
      <c r="I203" s="296"/>
      <c r="J203" s="296"/>
      <c r="K203" s="339"/>
    </row>
    <row r="204" ht="15" customHeight="1">
      <c r="B204" s="318"/>
      <c r="C204" s="296"/>
      <c r="D204" s="296"/>
      <c r="E204" s="296"/>
      <c r="F204" s="317" t="s">
        <v>50</v>
      </c>
      <c r="G204" s="296"/>
      <c r="H204" s="296" t="s">
        <v>1168</v>
      </c>
      <c r="I204" s="296"/>
      <c r="J204" s="296"/>
      <c r="K204" s="339"/>
    </row>
    <row r="205" ht="15" customHeight="1">
      <c r="B205" s="318"/>
      <c r="C205" s="296"/>
      <c r="D205" s="296"/>
      <c r="E205" s="296"/>
      <c r="F205" s="317"/>
      <c r="G205" s="296"/>
      <c r="H205" s="296"/>
      <c r="I205" s="296"/>
      <c r="J205" s="296"/>
      <c r="K205" s="339"/>
    </row>
    <row r="206" ht="15" customHeight="1">
      <c r="B206" s="318"/>
      <c r="C206" s="296" t="s">
        <v>1109</v>
      </c>
      <c r="D206" s="296"/>
      <c r="E206" s="296"/>
      <c r="F206" s="317" t="s">
        <v>83</v>
      </c>
      <c r="G206" s="296"/>
      <c r="H206" s="296" t="s">
        <v>1169</v>
      </c>
      <c r="I206" s="296"/>
      <c r="J206" s="296"/>
      <c r="K206" s="339"/>
    </row>
    <row r="207" ht="15" customHeight="1">
      <c r="B207" s="318"/>
      <c r="C207" s="324"/>
      <c r="D207" s="296"/>
      <c r="E207" s="296"/>
      <c r="F207" s="317" t="s">
        <v>1007</v>
      </c>
      <c r="G207" s="296"/>
      <c r="H207" s="296" t="s">
        <v>1008</v>
      </c>
      <c r="I207" s="296"/>
      <c r="J207" s="296"/>
      <c r="K207" s="339"/>
    </row>
    <row r="208" ht="15" customHeight="1">
      <c r="B208" s="318"/>
      <c r="C208" s="296"/>
      <c r="D208" s="296"/>
      <c r="E208" s="296"/>
      <c r="F208" s="317" t="s">
        <v>1005</v>
      </c>
      <c r="G208" s="296"/>
      <c r="H208" s="296" t="s">
        <v>1170</v>
      </c>
      <c r="I208" s="296"/>
      <c r="J208" s="296"/>
      <c r="K208" s="339"/>
    </row>
    <row r="209" ht="15" customHeight="1">
      <c r="B209" s="356"/>
      <c r="C209" s="324"/>
      <c r="D209" s="324"/>
      <c r="E209" s="324"/>
      <c r="F209" s="317" t="s">
        <v>92</v>
      </c>
      <c r="G209" s="302"/>
      <c r="H209" s="343" t="s">
        <v>1009</v>
      </c>
      <c r="I209" s="343"/>
      <c r="J209" s="343"/>
      <c r="K209" s="357"/>
    </row>
    <row r="210" ht="15" customHeight="1">
      <c r="B210" s="356"/>
      <c r="C210" s="324"/>
      <c r="D210" s="324"/>
      <c r="E210" s="324"/>
      <c r="F210" s="317" t="s">
        <v>1010</v>
      </c>
      <c r="G210" s="302"/>
      <c r="H210" s="343" t="s">
        <v>1171</v>
      </c>
      <c r="I210" s="343"/>
      <c r="J210" s="343"/>
      <c r="K210" s="357"/>
    </row>
    <row r="211" ht="15" customHeight="1">
      <c r="B211" s="356"/>
      <c r="C211" s="324"/>
      <c r="D211" s="324"/>
      <c r="E211" s="324"/>
      <c r="F211" s="358"/>
      <c r="G211" s="302"/>
      <c r="H211" s="359"/>
      <c r="I211" s="359"/>
      <c r="J211" s="359"/>
      <c r="K211" s="357"/>
    </row>
    <row r="212" ht="15" customHeight="1">
      <c r="B212" s="356"/>
      <c r="C212" s="296" t="s">
        <v>1133</v>
      </c>
      <c r="D212" s="324"/>
      <c r="E212" s="324"/>
      <c r="F212" s="317">
        <v>1</v>
      </c>
      <c r="G212" s="302"/>
      <c r="H212" s="343" t="s">
        <v>1172</v>
      </c>
      <c r="I212" s="343"/>
      <c r="J212" s="343"/>
      <c r="K212" s="357"/>
    </row>
    <row r="213" ht="15" customHeight="1">
      <c r="B213" s="356"/>
      <c r="C213" s="324"/>
      <c r="D213" s="324"/>
      <c r="E213" s="324"/>
      <c r="F213" s="317">
        <v>2</v>
      </c>
      <c r="G213" s="302"/>
      <c r="H213" s="343" t="s">
        <v>1173</v>
      </c>
      <c r="I213" s="343"/>
      <c r="J213" s="343"/>
      <c r="K213" s="357"/>
    </row>
    <row r="214" ht="15" customHeight="1">
      <c r="B214" s="356"/>
      <c r="C214" s="324"/>
      <c r="D214" s="324"/>
      <c r="E214" s="324"/>
      <c r="F214" s="317">
        <v>3</v>
      </c>
      <c r="G214" s="302"/>
      <c r="H214" s="343" t="s">
        <v>1174</v>
      </c>
      <c r="I214" s="343"/>
      <c r="J214" s="343"/>
      <c r="K214" s="357"/>
    </row>
    <row r="215" ht="15" customHeight="1">
      <c r="B215" s="356"/>
      <c r="C215" s="324"/>
      <c r="D215" s="324"/>
      <c r="E215" s="324"/>
      <c r="F215" s="317">
        <v>4</v>
      </c>
      <c r="G215" s="302"/>
      <c r="H215" s="343" t="s">
        <v>1175</v>
      </c>
      <c r="I215" s="343"/>
      <c r="J215" s="343"/>
      <c r="K215" s="357"/>
    </row>
    <row r="216" ht="12.75" customHeight="1">
      <c r="B216" s="360"/>
      <c r="C216" s="361"/>
      <c r="D216" s="361"/>
      <c r="E216" s="361"/>
      <c r="F216" s="361"/>
      <c r="G216" s="361"/>
      <c r="H216" s="361"/>
      <c r="I216" s="361"/>
      <c r="J216" s="361"/>
      <c r="K216" s="362"/>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Petr Trlifaj</dc:creator>
  <cp:lastModifiedBy>Petr Trlifaj</cp:lastModifiedBy>
  <dcterms:created xsi:type="dcterms:W3CDTF">2019-03-28T13:40:39Z</dcterms:created>
  <dcterms:modified xsi:type="dcterms:W3CDTF">2019-03-28T13:40:52Z</dcterms:modified>
</cp:coreProperties>
</file>